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<sst xmlns="http://schemas.openxmlformats.org/spreadsheetml/2006/main" count="154" uniqueCount="62">
  <si>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</si>
  <si>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</si>
  <si>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</si>
  <si>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</si>
  <si>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</si>
  <si>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</si>
  <si>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</si>
  <si>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</si>
  <si>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</si>
  <si>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</si>
  <si>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</si>
  <si>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</si>
  <si>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</si>
  <si>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</si>
  <si>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</si>
  <si>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</si>
  <si>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</si>
  <si>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</si>
  <si>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</si>
  <si>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</si>
  <si>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</si>
  <si>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</si>
  <si>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</si>
  <si>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</si>
  <si>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</si>
  <si>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</si>
  <si>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</si>
  <si>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</si>
  <si>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</si>
  <si>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</si>
  <si>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</si>
  <si>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</si>
  <si>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</si>
  <si>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</si>
  <si>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</si>
  <si>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</si>
  <si>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</si>
  <si>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</si>
  <si>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</si>
  <si>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</si>
  <si>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</si>
  <si>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</si>
  <si>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</si>
  <si>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</si>
  <si>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</si>
  <si>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</si>
  <si>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</si>
  <si>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</si>
  <si>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TSIMASHENKA Sviatlana</t>
  </si>
  <si>
    <t>1984 msik</t>
  </si>
  <si>
    <t>BLR</t>
  </si>
  <si>
    <t>ISLANBEKOVA Maryam</t>
  </si>
  <si>
    <t>1990 ms</t>
  </si>
  <si>
    <t>RUS</t>
  </si>
  <si>
    <t>EZHOVA Ksenia</t>
  </si>
  <si>
    <t>1986 ms</t>
  </si>
  <si>
    <t>ALEKSEEVA Irina</t>
  </si>
  <si>
    <t>HAMADA Shori</t>
  </si>
  <si>
    <t>JPN</t>
  </si>
  <si>
    <t>Weight category 80 кg.</t>
  </si>
  <si>
    <t>3</t>
  </si>
  <si>
    <t>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</si>
</sst>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i/>
      <sz val="12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/>
      <right style="medium"/>
      <top/>
      <bottom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42" applyFont="1" applyBorder="1" applyAlignment="1" applyProtection="1">
      <alignment horizontal="left"/>
      <protection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3" fillId="0" borderId="0" xfId="43" applyFont="1" applyFill="1" applyBorder="1" applyAlignment="1">
      <alignment vertical="center" wrapText="1"/>
    </xf>
    <xf numFmtId="0" fontId="5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64" fontId="12" fillId="0" borderId="0" xfId="43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justify" wrapText="1"/>
    </xf>
    <xf numFmtId="0" fontId="15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42" applyFont="1" applyAlignment="1" applyProtection="1">
      <alignment horizontal="left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8" fillId="33" borderId="0" xfId="0" applyFont="1" applyFill="1" applyBorder="1" applyAlignment="1">
      <alignment vertical="center"/>
    </xf>
    <xf numFmtId="0" fontId="79" fillId="33" borderId="0" xfId="0" applyFont="1" applyFill="1" applyBorder="1" applyAlignment="1">
      <alignment/>
    </xf>
    <xf numFmtId="0" fontId="80" fillId="33" borderId="0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28" fillId="33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34" borderId="32" xfId="42" applyFont="1" applyFill="1" applyBorder="1" applyAlignment="1" applyProtection="1">
      <alignment horizontal="center" vertical="center" wrapText="1"/>
      <protection/>
    </xf>
    <xf numFmtId="0" fontId="27" fillId="34" borderId="19" xfId="42" applyFont="1" applyFill="1" applyBorder="1" applyAlignment="1" applyProtection="1">
      <alignment horizontal="center" vertical="center" wrapText="1"/>
      <protection/>
    </xf>
    <xf numFmtId="0" fontId="27" fillId="34" borderId="33" xfId="42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 wrapText="1"/>
      <protection/>
    </xf>
    <xf numFmtId="0" fontId="28" fillId="0" borderId="1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12" fillId="0" borderId="22" xfId="43" applyFont="1" applyBorder="1" applyAlignment="1">
      <alignment horizontal="center" vertical="center" wrapText="1"/>
    </xf>
    <xf numFmtId="164" fontId="12" fillId="0" borderId="34" xfId="43" applyFont="1" applyBorder="1" applyAlignment="1">
      <alignment horizontal="center" vertical="center" wrapText="1"/>
    </xf>
    <xf numFmtId="0" fontId="12" fillId="0" borderId="35" xfId="43" applyNumberFormat="1" applyFont="1" applyBorder="1" applyAlignment="1">
      <alignment horizontal="center" vertical="center" wrapText="1"/>
    </xf>
    <xf numFmtId="0" fontId="12" fillId="0" borderId="36" xfId="43" applyNumberFormat="1" applyFont="1" applyBorder="1" applyAlignment="1">
      <alignment horizontal="center" vertical="center" wrapText="1"/>
    </xf>
    <xf numFmtId="164" fontId="13" fillId="35" borderId="37" xfId="43" applyFont="1" applyFill="1" applyBorder="1" applyAlignment="1">
      <alignment horizontal="center" vertical="center" wrapText="1"/>
    </xf>
    <xf numFmtId="164" fontId="13" fillId="35" borderId="34" xfId="43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164" fontId="12" fillId="0" borderId="10" xfId="43" applyFont="1" applyBorder="1" applyAlignment="1">
      <alignment horizontal="center" vertical="center" wrapText="1"/>
    </xf>
    <xf numFmtId="164" fontId="12" fillId="0" borderId="40" xfId="43" applyFont="1" applyBorder="1" applyAlignment="1">
      <alignment horizontal="center" vertical="center" wrapText="1"/>
    </xf>
    <xf numFmtId="164" fontId="12" fillId="0" borderId="41" xfId="43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164" fontId="13" fillId="36" borderId="22" xfId="43" applyFont="1" applyFill="1" applyBorder="1" applyAlignment="1">
      <alignment horizontal="center" vertical="center" wrapText="1"/>
    </xf>
    <xf numFmtId="164" fontId="13" fillId="36" borderId="34" xfId="43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0" fontId="22" fillId="0" borderId="0" xfId="42" applyNumberFormat="1" applyFont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32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33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33" xfId="42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37" xfId="42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4" fillId="0" borderId="37" xfId="42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4" fillId="0" borderId="22" xfId="42" applyFont="1" applyBorder="1" applyAlignment="1" applyProtection="1">
      <alignment horizontal="left" vertical="center" wrapText="1"/>
      <protection/>
    </xf>
    <xf numFmtId="0" fontId="14" fillId="0" borderId="22" xfId="42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1" fillId="0" borderId="37" xfId="42" applyFont="1" applyBorder="1" applyAlignment="1" applyProtection="1">
      <alignment horizontal="left" vertical="center" wrapText="1"/>
      <protection/>
    </xf>
    <xf numFmtId="0" fontId="81" fillId="0" borderId="34" xfId="0" applyFont="1" applyBorder="1" applyAlignment="1">
      <alignment horizontal="left" vertical="center" wrapText="1"/>
    </xf>
    <xf numFmtId="0" fontId="81" fillId="0" borderId="37" xfId="42" applyFont="1" applyBorder="1" applyAlignment="1" applyProtection="1">
      <alignment horizontal="center" vertical="center" wrapText="1"/>
      <protection/>
    </xf>
    <xf numFmtId="0" fontId="81" fillId="0" borderId="23" xfId="0" applyFont="1" applyBorder="1" applyAlignment="1">
      <alignment horizontal="left" vertical="center" wrapText="1"/>
    </xf>
    <xf numFmtId="0" fontId="81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14" fillId="0" borderId="62" xfId="42" applyFont="1" applyBorder="1" applyAlignment="1" applyProtection="1">
      <alignment horizontal="center" vertical="center" wrapText="1"/>
      <protection/>
    </xf>
    <xf numFmtId="0" fontId="14" fillId="0" borderId="63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58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42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 textRotation="90"/>
    </xf>
    <xf numFmtId="0" fontId="33" fillId="36" borderId="35" xfId="0" applyFont="1" applyFill="1" applyBorder="1" applyAlignment="1">
      <alignment horizontal="center" vertical="center" wrapText="1"/>
    </xf>
    <xf numFmtId="0" fontId="34" fillId="36" borderId="6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 wrapText="1"/>
    </xf>
    <xf numFmtId="0" fontId="34" fillId="36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3" fillId="35" borderId="23" xfId="0" applyFont="1" applyFill="1" applyBorder="1" applyAlignment="1">
      <alignment horizontal="center" vertical="center" wrapText="1"/>
    </xf>
    <xf numFmtId="0" fontId="34" fillId="35" borderId="3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2" fillId="33" borderId="0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67" xfId="0" applyFont="1" applyBorder="1" applyAlignment="1">
      <alignment horizontal="center" vertical="center" textRotation="90"/>
    </xf>
    <xf numFmtId="0" fontId="33" fillId="35" borderId="61" xfId="0" applyFont="1" applyFill="1" applyBorder="1" applyAlignment="1">
      <alignment horizontal="center" vertical="center" wrapText="1"/>
    </xf>
    <xf numFmtId="0" fontId="34" fillId="35" borderId="36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left" vertical="center" wrapText="1"/>
    </xf>
    <xf numFmtId="0" fontId="83" fillId="0" borderId="36" xfId="0" applyFont="1" applyFill="1" applyBorder="1" applyAlignment="1">
      <alignment horizontal="left" vertical="center" wrapText="1"/>
    </xf>
    <xf numFmtId="0" fontId="82" fillId="0" borderId="65" xfId="0" applyFont="1" applyFill="1" applyBorder="1" applyAlignment="1">
      <alignment horizontal="left" vertical="center" wrapText="1"/>
    </xf>
    <xf numFmtId="0" fontId="82" fillId="0" borderId="24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vertical="center"/>
    </xf>
    <xf numFmtId="0" fontId="34" fillId="35" borderId="68" xfId="0" applyFont="1" applyFill="1" applyBorder="1" applyAlignment="1">
      <alignment horizontal="center" vertical="center"/>
    </xf>
    <xf numFmtId="0" fontId="83" fillId="0" borderId="68" xfId="0" applyFont="1" applyFill="1" applyBorder="1" applyAlignment="1">
      <alignment horizontal="left" vertical="center" wrapText="1"/>
    </xf>
    <xf numFmtId="49" fontId="7" fillId="37" borderId="61" xfId="0" applyNumberFormat="1" applyFont="1" applyFill="1" applyBorder="1" applyAlignment="1">
      <alignment horizontal="center" vertical="center" wrapText="1"/>
    </xf>
    <xf numFmtId="49" fontId="16" fillId="37" borderId="6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83" fillId="0" borderId="65" xfId="0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/>
    </xf>
    <xf numFmtId="0" fontId="7" fillId="38" borderId="17" xfId="0" applyNumberFormat="1" applyFont="1" applyFill="1" applyBorder="1" applyAlignment="1">
      <alignment horizontal="center" vertical="center"/>
    </xf>
    <xf numFmtId="0" fontId="7" fillId="38" borderId="24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30" fillId="0" borderId="32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33" xfId="42" applyNumberFormat="1" applyFont="1" applyFill="1" applyBorder="1" applyAlignment="1" applyProtection="1">
      <alignment horizontal="center" vertical="center" wrapText="1"/>
      <protection/>
    </xf>
    <xf numFmtId="0" fontId="4" fillId="39" borderId="32" xfId="42" applyNumberFormat="1" applyFont="1" applyFill="1" applyBorder="1" applyAlignment="1" applyProtection="1">
      <alignment horizontal="center" vertical="center" wrapText="1"/>
      <protection/>
    </xf>
    <xf numFmtId="0" fontId="4" fillId="39" borderId="19" xfId="42" applyNumberFormat="1" applyFont="1" applyFill="1" applyBorder="1" applyAlignment="1" applyProtection="1">
      <alignment horizontal="center" vertical="center" wrapText="1"/>
      <protection/>
    </xf>
    <xf numFmtId="0" fontId="4" fillId="39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32" xfId="42" applyNumberFormat="1" applyFont="1" applyBorder="1" applyAlignment="1" applyProtection="1">
      <alignment horizontal="center" vertical="center" wrapText="1"/>
      <protection/>
    </xf>
    <xf numFmtId="0" fontId="5" fillId="0" borderId="19" xfId="42" applyNumberFormat="1" applyFont="1" applyBorder="1" applyAlignment="1" applyProtection="1">
      <alignment horizontal="center" vertical="center" wrapText="1"/>
      <protection/>
    </xf>
    <xf numFmtId="0" fontId="5" fillId="0" borderId="33" xfId="42" applyNumberFormat="1" applyFont="1" applyBorder="1" applyAlignment="1" applyProtection="1">
      <alignment horizontal="center" vertical="center" wrapText="1"/>
      <protection/>
    </xf>
    <xf numFmtId="49" fontId="7" fillId="34" borderId="61" xfId="0" applyNumberFormat="1" applyFont="1" applyFill="1" applyBorder="1" applyAlignment="1">
      <alignment horizontal="center" vertical="center" wrapText="1"/>
    </xf>
    <xf numFmtId="49" fontId="16" fillId="34" borderId="61" xfId="0" applyNumberFormat="1" applyFont="1" applyFill="1" applyBorder="1" applyAlignment="1">
      <alignment horizontal="center" vertical="center"/>
    </xf>
    <xf numFmtId="49" fontId="7" fillId="38" borderId="35" xfId="0" applyNumberFormat="1" applyFont="1" applyFill="1" applyBorder="1" applyAlignment="1">
      <alignment horizontal="center" vertical="center" wrapText="1"/>
    </xf>
    <xf numFmtId="49" fontId="16" fillId="38" borderId="6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82" fillId="0" borderId="73" xfId="0" applyFont="1" applyFill="1" applyBorder="1" applyAlignment="1">
      <alignment horizontal="left" vertical="center" wrapText="1"/>
    </xf>
    <xf numFmtId="0" fontId="83" fillId="0" borderId="73" xfId="0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/>
    </xf>
    <xf numFmtId="0" fontId="7" fillId="0" borderId="75" xfId="0" applyNumberFormat="1" applyFont="1" applyFill="1" applyBorder="1" applyAlignment="1">
      <alignment horizontal="center" vertical="center"/>
    </xf>
    <xf numFmtId="49" fontId="82" fillId="0" borderId="0" xfId="0" applyNumberFormat="1" applyFont="1" applyFill="1" applyBorder="1" applyAlignment="1">
      <alignment horizontal="center" vertical="center" wrapText="1"/>
    </xf>
    <xf numFmtId="49" fontId="84" fillId="0" borderId="0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4"/>
    </sheetView>
  </sheetViews>
  <sheetFormatPr defaultColWidth="9.140625" defaultRowHeight="12.75"/>
  <sheetData>
    <row r="1" spans="1:8" ht="40.5" customHeight="1" thickBot="1">
      <c r="A1" s="121" t="str">
        <f>'[1]реквизиты'!$A$2</f>
        <v>World Cup stage “Memorial A. Kharlampiev” (M&amp;W, M combat sambo)</v>
      </c>
      <c r="B1" s="122"/>
      <c r="C1" s="122"/>
      <c r="D1" s="122"/>
      <c r="E1" s="122"/>
      <c r="F1" s="122"/>
      <c r="G1" s="122"/>
      <c r="H1" s="123"/>
    </row>
    <row r="2" spans="1:8" ht="12.75">
      <c r="A2" s="124" t="str">
        <f>'[1]реквизиты'!$A$3</f>
        <v>March  22 -25.2013       Moscow (Russia)     </v>
      </c>
      <c r="B2" s="124"/>
      <c r="C2" s="124"/>
      <c r="D2" s="124"/>
      <c r="E2" s="124"/>
      <c r="F2" s="124"/>
      <c r="G2" s="124"/>
      <c r="H2" s="124"/>
    </row>
    <row r="3" spans="1:8" ht="18">
      <c r="A3" s="125" t="s">
        <v>38</v>
      </c>
      <c r="B3" s="125"/>
      <c r="C3" s="125"/>
      <c r="D3" s="125"/>
      <c r="E3" s="125"/>
      <c r="F3" s="125"/>
      <c r="G3" s="125"/>
      <c r="H3" s="125"/>
    </row>
    <row r="4" spans="1:8" ht="45" customHeight="1">
      <c r="A4" s="129" t="str">
        <f>'пр.взв.'!A4</f>
        <v>Weight category 80 кg.</v>
      </c>
      <c r="B4" s="129"/>
      <c r="C4" s="129"/>
      <c r="D4" s="129"/>
      <c r="E4" s="129"/>
      <c r="F4" s="129"/>
      <c r="G4" s="129"/>
      <c r="H4" s="129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 customHeight="1">
      <c r="A6" s="126" t="s">
        <v>32</v>
      </c>
      <c r="B6" s="117" t="str">
        <f>VLOOKUP(J6,'пр.взв.'!B7:F22,2,FALSE)</f>
        <v>HAMADA Shori</v>
      </c>
      <c r="C6" s="117"/>
      <c r="D6" s="117"/>
      <c r="E6" s="117"/>
      <c r="F6" s="117"/>
      <c r="G6" s="117"/>
      <c r="H6" s="119">
        <f>VLOOKUP(J6,'пр.взв.'!B7:F22,3,FALSE)</f>
        <v>1990</v>
      </c>
      <c r="I6" s="73"/>
      <c r="J6" s="74">
        <f>'пр.хода'!K14</f>
        <v>3</v>
      </c>
    </row>
    <row r="7" spans="1:10" ht="18" customHeight="1">
      <c r="A7" s="127"/>
      <c r="B7" s="118"/>
      <c r="C7" s="118"/>
      <c r="D7" s="118"/>
      <c r="E7" s="118"/>
      <c r="F7" s="118"/>
      <c r="G7" s="118"/>
      <c r="H7" s="120"/>
      <c r="I7" s="73"/>
      <c r="J7" s="74"/>
    </row>
    <row r="8" spans="1:10" ht="18" customHeight="1">
      <c r="A8" s="127"/>
      <c r="B8" s="113" t="str">
        <f>VLOOKUP(J6,'пр.взв.'!B7:F22,4,FALSE)</f>
        <v>JPN</v>
      </c>
      <c r="C8" s="113"/>
      <c r="D8" s="113"/>
      <c r="E8" s="113"/>
      <c r="F8" s="113"/>
      <c r="G8" s="113"/>
      <c r="H8" s="114"/>
      <c r="I8" s="73"/>
      <c r="J8" s="74"/>
    </row>
    <row r="9" spans="1:10" ht="18.75" customHeight="1" thickBot="1">
      <c r="A9" s="128"/>
      <c r="B9" s="115"/>
      <c r="C9" s="115"/>
      <c r="D9" s="115"/>
      <c r="E9" s="115"/>
      <c r="F9" s="115"/>
      <c r="G9" s="115"/>
      <c r="H9" s="116"/>
      <c r="I9" s="73"/>
      <c r="J9" s="74"/>
    </row>
    <row r="10" spans="1:10" ht="18.75" thickBot="1">
      <c r="A10" s="112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 customHeight="1">
      <c r="A11" s="126" t="s">
        <v>33</v>
      </c>
      <c r="B11" s="117" t="str">
        <f>VLOOKUP(J11,'пр.взв.'!B2:F27,2,FALSE)</f>
        <v>TSIMASHENKA Sviatlana</v>
      </c>
      <c r="C11" s="117"/>
      <c r="D11" s="117"/>
      <c r="E11" s="117"/>
      <c r="F11" s="117"/>
      <c r="G11" s="117"/>
      <c r="H11" s="119" t="str">
        <f>VLOOKUP(J11,'пр.взв.'!B2:F27,3,FALSE)</f>
        <v>1984 msik</v>
      </c>
      <c r="I11" s="73"/>
      <c r="J11" s="74">
        <f>'пр.хода'!N8</f>
        <v>4</v>
      </c>
    </row>
    <row r="12" spans="1:10" ht="18" customHeight="1">
      <c r="A12" s="127"/>
      <c r="B12" s="118" t="e">
        <f>VLOOKUP(J12,'пр.взв.'!B3:F28,2,FALSE)</f>
        <v>#N/A</v>
      </c>
      <c r="C12" s="118"/>
      <c r="D12" s="118"/>
      <c r="E12" s="118"/>
      <c r="F12" s="118"/>
      <c r="G12" s="118"/>
      <c r="H12" s="120"/>
      <c r="I12" s="73"/>
      <c r="J12" s="74"/>
    </row>
    <row r="13" spans="1:10" ht="18" customHeight="1">
      <c r="A13" s="127"/>
      <c r="B13" s="113" t="str">
        <f>VLOOKUP(J11,'пр.взв.'!B2:F27,4,FALSE)</f>
        <v>BLR</v>
      </c>
      <c r="C13" s="113"/>
      <c r="D13" s="113"/>
      <c r="E13" s="113"/>
      <c r="F13" s="113"/>
      <c r="G13" s="113"/>
      <c r="H13" s="114"/>
      <c r="I13" s="73"/>
      <c r="J13" s="74"/>
    </row>
    <row r="14" spans="1:10" ht="18.75" customHeight="1" thickBot="1">
      <c r="A14" s="128"/>
      <c r="B14" s="115" t="e">
        <f>VLOOKUP(J12,'пр.взв.'!B3:F28,4,FALSE)</f>
        <v>#N/A</v>
      </c>
      <c r="C14" s="115"/>
      <c r="D14" s="115"/>
      <c r="E14" s="115"/>
      <c r="F14" s="115"/>
      <c r="G14" s="115"/>
      <c r="H14" s="116"/>
      <c r="I14" s="73"/>
      <c r="J14" s="74"/>
    </row>
    <row r="15" spans="1:10" ht="18.75" thickBot="1">
      <c r="A15" s="112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 customHeight="1">
      <c r="A16" s="126" t="s">
        <v>34</v>
      </c>
      <c r="B16" s="117" t="str">
        <f>VLOOKUP(J16,'пр.взв.'!B1:F32,2,FALSE)</f>
        <v>ALEKSEEVA Irina</v>
      </c>
      <c r="C16" s="117"/>
      <c r="D16" s="117"/>
      <c r="E16" s="117"/>
      <c r="F16" s="117"/>
      <c r="G16" s="117"/>
      <c r="H16" s="119">
        <f>VLOOKUP(J16,'пр.взв.'!B1:F32,3,FALSE)</f>
        <v>1990</v>
      </c>
      <c r="I16" s="73"/>
      <c r="J16" s="74">
        <v>1</v>
      </c>
    </row>
    <row r="17" spans="1:10" ht="18" customHeight="1">
      <c r="A17" s="127"/>
      <c r="B17" s="118" t="e">
        <f>VLOOKUP(J17,'пр.взв.'!B2:F33,2,FALSE)</f>
        <v>#N/A</v>
      </c>
      <c r="C17" s="118"/>
      <c r="D17" s="118"/>
      <c r="E17" s="118"/>
      <c r="F17" s="118"/>
      <c r="G17" s="118"/>
      <c r="H17" s="120"/>
      <c r="I17" s="73"/>
      <c r="J17" s="74"/>
    </row>
    <row r="18" spans="1:10" ht="18" customHeight="1">
      <c r="A18" s="127"/>
      <c r="B18" s="113" t="str">
        <f>VLOOKUP(J16,'пр.взв.'!B1:F32,4,FALSE)</f>
        <v>RUS</v>
      </c>
      <c r="C18" s="113"/>
      <c r="D18" s="113"/>
      <c r="E18" s="113"/>
      <c r="F18" s="113"/>
      <c r="G18" s="113"/>
      <c r="H18" s="114"/>
      <c r="I18" s="73"/>
      <c r="J18" s="74"/>
    </row>
    <row r="19" spans="1:10" ht="18.75" customHeight="1" thickBot="1">
      <c r="A19" s="128"/>
      <c r="B19" s="115" t="e">
        <f>VLOOKUP(J17,'пр.взв.'!B2:F33,4,FALSE)</f>
        <v>#N/A</v>
      </c>
      <c r="C19" s="115"/>
      <c r="D19" s="115"/>
      <c r="E19" s="115"/>
      <c r="F19" s="115"/>
      <c r="G19" s="115"/>
      <c r="H19" s="116"/>
      <c r="I19" s="73"/>
      <c r="J19" s="74"/>
    </row>
    <row r="20" spans="1:10" ht="18.75" thickBot="1">
      <c r="A20" s="11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 customHeight="1">
      <c r="A21" s="126" t="s">
        <v>34</v>
      </c>
      <c r="B21" s="117" t="str">
        <f>VLOOKUP(J21,'пр.взв.'!B2:F37,2,FALSE)</f>
        <v>ISLANBEKOVA Maryam</v>
      </c>
      <c r="C21" s="117"/>
      <c r="D21" s="117"/>
      <c r="E21" s="117"/>
      <c r="F21" s="117"/>
      <c r="G21" s="117"/>
      <c r="H21" s="119" t="str">
        <f>VLOOKUP(J21,'пр.взв.'!B2:F37,3,FALSE)</f>
        <v>1990 ms</v>
      </c>
      <c r="I21" s="73"/>
      <c r="J21" s="74">
        <v>2</v>
      </c>
    </row>
    <row r="22" spans="1:10" ht="18" customHeight="1">
      <c r="A22" s="127"/>
      <c r="B22" s="118" t="e">
        <f>VLOOKUP(J22,'пр.взв.'!B3:F38,2,FALSE)</f>
        <v>#N/A</v>
      </c>
      <c r="C22" s="118"/>
      <c r="D22" s="118"/>
      <c r="E22" s="118"/>
      <c r="F22" s="118"/>
      <c r="G22" s="118"/>
      <c r="H22" s="120"/>
      <c r="I22" s="73"/>
      <c r="J22" s="74"/>
    </row>
    <row r="23" spans="1:9" ht="18" customHeight="1">
      <c r="A23" s="127"/>
      <c r="B23" s="113" t="str">
        <f>VLOOKUP(J21,'пр.взв.'!B2:F37,4,FALSE)</f>
        <v>RUS</v>
      </c>
      <c r="C23" s="113"/>
      <c r="D23" s="113"/>
      <c r="E23" s="113"/>
      <c r="F23" s="113"/>
      <c r="G23" s="113"/>
      <c r="H23" s="114"/>
      <c r="I23" s="73"/>
    </row>
    <row r="24" spans="1:9" ht="18.75" customHeight="1" thickBot="1">
      <c r="A24" s="128"/>
      <c r="B24" s="115" t="e">
        <f>VLOOKUP(J22,'пр.взв.'!B3:F38,4,FALSE)</f>
        <v>#N/A</v>
      </c>
      <c r="C24" s="115"/>
      <c r="D24" s="115"/>
      <c r="E24" s="115"/>
      <c r="F24" s="115"/>
      <c r="G24" s="115"/>
      <c r="H24" s="116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39</v>
      </c>
      <c r="B26" s="73"/>
      <c r="C26" s="73"/>
      <c r="D26" s="73"/>
      <c r="E26" s="73"/>
      <c r="F26" s="73"/>
      <c r="G26" s="73"/>
      <c r="H26" s="73"/>
    </row>
    <row r="27" ht="13.5" thickBot="1"/>
    <row r="28" spans="1:8" ht="12.75">
      <c r="A28" s="130"/>
      <c r="B28" s="131"/>
      <c r="C28" s="131"/>
      <c r="D28" s="131"/>
      <c r="E28" s="131"/>
      <c r="F28" s="131"/>
      <c r="G28" s="131"/>
      <c r="H28" s="119"/>
    </row>
    <row r="29" spans="1:8" ht="13.5" thickBot="1">
      <c r="A29" s="132"/>
      <c r="B29" s="133"/>
      <c r="C29" s="133"/>
      <c r="D29" s="133"/>
      <c r="E29" s="133"/>
      <c r="F29" s="133"/>
      <c r="G29" s="133"/>
      <c r="H29" s="134"/>
    </row>
    <row r="32" spans="1:8" ht="18">
      <c r="A32" s="73" t="s">
        <v>40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</sheetData>
  <sheetProtection/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8:H9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21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5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2:11" ht="53.25" customHeight="1">
      <c r="B2" s="82"/>
      <c r="C2" s="82"/>
      <c r="D2" s="161" t="str">
        <f>HYPERLINK('[1]реквизиты'!$A$2)</f>
        <v>World Cup stage “Memorial A. Kharlampiev” (M&amp;W, M combat sambo)</v>
      </c>
      <c r="E2" s="161"/>
      <c r="F2" s="161"/>
      <c r="G2" s="161"/>
      <c r="H2" s="161"/>
      <c r="I2" s="161"/>
      <c r="J2" s="161"/>
      <c r="K2" s="82"/>
    </row>
    <row r="3" spans="1:11" ht="18" customHeight="1">
      <c r="A3" s="163" t="str">
        <f>'пр.взв.'!A4</f>
        <v>Weight category 80 кg.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1" ht="27.75" customHeight="1" hidden="1" thickBot="1">
      <c r="A4" s="137" t="s">
        <v>35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21" customHeight="1" hidden="1" thickBot="1">
      <c r="A5" s="56" t="s">
        <v>12</v>
      </c>
      <c r="B5" s="43" t="s">
        <v>5</v>
      </c>
      <c r="C5" s="45" t="s">
        <v>13</v>
      </c>
      <c r="D5" s="43" t="s">
        <v>6</v>
      </c>
      <c r="E5" s="46" t="s">
        <v>7</v>
      </c>
      <c r="F5" s="42" t="s">
        <v>14</v>
      </c>
      <c r="G5" s="47" t="s">
        <v>36</v>
      </c>
      <c r="H5" s="47" t="s">
        <v>17</v>
      </c>
      <c r="I5" s="47" t="s">
        <v>18</v>
      </c>
      <c r="J5" s="45" t="s">
        <v>37</v>
      </c>
      <c r="K5" s="47" t="s">
        <v>19</v>
      </c>
    </row>
    <row r="6" spans="1:11" ht="19.5" customHeight="1" hidden="1">
      <c r="A6" s="153"/>
      <c r="B6" s="140">
        <f>'пр.хода'!C26</f>
        <v>0</v>
      </c>
      <c r="C6" s="156" t="s">
        <v>20</v>
      </c>
      <c r="D6" s="158" t="e">
        <f>VLOOKUP(B6,'пр.взв.'!B7:E22,2,FALSE)</f>
        <v>#N/A</v>
      </c>
      <c r="E6" s="151" t="e">
        <f>VLOOKUP(B6,'пр.взв.'!B7:E22,3,FALSE)</f>
        <v>#N/A</v>
      </c>
      <c r="F6" s="167" t="e">
        <f>VLOOKUP(B6,'пр.взв.'!B7:E22,4,FALSE)</f>
        <v>#N/A</v>
      </c>
      <c r="G6" s="150"/>
      <c r="H6" s="138"/>
      <c r="I6" s="150"/>
      <c r="J6" s="138"/>
      <c r="K6" s="57" t="s">
        <v>23</v>
      </c>
    </row>
    <row r="7" spans="1:11" ht="19.5" customHeight="1" hidden="1" thickBot="1">
      <c r="A7" s="154"/>
      <c r="B7" s="141"/>
      <c r="C7" s="157"/>
      <c r="D7" s="145"/>
      <c r="E7" s="147"/>
      <c r="F7" s="160"/>
      <c r="G7" s="149"/>
      <c r="H7" s="139"/>
      <c r="I7" s="149"/>
      <c r="J7" s="139"/>
      <c r="K7" s="58" t="s">
        <v>2</v>
      </c>
    </row>
    <row r="8" spans="1:11" ht="19.5" customHeight="1" hidden="1">
      <c r="A8" s="154"/>
      <c r="B8" s="140">
        <f>'пр.хода'!C30</f>
        <v>0</v>
      </c>
      <c r="C8" s="142" t="s">
        <v>21</v>
      </c>
      <c r="D8" s="165" t="e">
        <f>VLOOKUP(B8,'пр.взв.'!B7:E22,2,FALSE)</f>
        <v>#N/A</v>
      </c>
      <c r="E8" s="146" t="e">
        <f>VLOOKUP(B8,'пр.взв.'!B7:E22,3,FALSE)</f>
        <v>#N/A</v>
      </c>
      <c r="F8" s="159" t="e">
        <f>VLOOKUP(B8,'пр.взв.'!B7:E22,4,FALSE)</f>
        <v>#N/A</v>
      </c>
      <c r="G8" s="148"/>
      <c r="H8" s="138"/>
      <c r="I8" s="150"/>
      <c r="J8" s="138"/>
      <c r="K8" s="58" t="s">
        <v>24</v>
      </c>
    </row>
    <row r="9" spans="1:11" ht="19.5" customHeight="1" hidden="1" thickBot="1">
      <c r="A9" s="155"/>
      <c r="B9" s="141"/>
      <c r="C9" s="143"/>
      <c r="D9" s="166"/>
      <c r="E9" s="147"/>
      <c r="F9" s="160"/>
      <c r="G9" s="149"/>
      <c r="H9" s="139"/>
      <c r="I9" s="149"/>
      <c r="J9" s="139"/>
      <c r="K9" s="59"/>
    </row>
    <row r="10" spans="1:11" ht="24" customHeight="1" hidden="1">
      <c r="A10" s="12"/>
      <c r="B10" s="12"/>
      <c r="C10" s="48"/>
      <c r="D10" s="12"/>
      <c r="E10" s="49"/>
      <c r="F10" s="12"/>
      <c r="G10" s="12"/>
      <c r="H10" s="12"/>
      <c r="I10" s="12"/>
      <c r="J10" s="12"/>
      <c r="K10" s="12"/>
    </row>
    <row r="11" spans="1:11" ht="19.5" customHeight="1">
      <c r="A11" s="51"/>
      <c r="B11" s="50"/>
      <c r="C11" s="52"/>
      <c r="D11" s="52"/>
      <c r="E11" s="52"/>
      <c r="F11" s="53"/>
      <c r="G11" s="50"/>
      <c r="H11" s="50"/>
      <c r="I11" s="54"/>
      <c r="J11" s="55"/>
      <c r="K11" s="12"/>
    </row>
    <row r="12" spans="1:11" ht="20.25" customHeight="1" thickBot="1">
      <c r="A12" s="152" t="s">
        <v>22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ht="26.25" thickBot="1">
      <c r="A13" s="44" t="s">
        <v>12</v>
      </c>
      <c r="B13" s="43" t="s">
        <v>5</v>
      </c>
      <c r="C13" s="45" t="s">
        <v>13</v>
      </c>
      <c r="D13" s="43" t="s">
        <v>6</v>
      </c>
      <c r="E13" s="46" t="s">
        <v>7</v>
      </c>
      <c r="F13" s="42" t="s">
        <v>14</v>
      </c>
      <c r="G13" s="47" t="s">
        <v>36</v>
      </c>
      <c r="H13" s="47" t="s">
        <v>17</v>
      </c>
      <c r="I13" s="47" t="s">
        <v>18</v>
      </c>
      <c r="J13" s="45" t="s">
        <v>37</v>
      </c>
      <c r="K13" s="47" t="s">
        <v>19</v>
      </c>
    </row>
    <row r="14" spans="1:11" ht="19.5" customHeight="1">
      <c r="A14" s="153"/>
      <c r="B14" s="140">
        <f>'пр.хода'!I9</f>
        <v>3</v>
      </c>
      <c r="C14" s="156" t="s">
        <v>20</v>
      </c>
      <c r="D14" s="158" t="str">
        <f>VLOOKUP(B14,'пр.взв.'!B7:E22,2,FALSE)</f>
        <v>HAMADA Shori</v>
      </c>
      <c r="E14" s="151">
        <f>VLOOKUP(B14,'пр.взв.'!B7:E22,3,FALSE)</f>
        <v>1990</v>
      </c>
      <c r="F14" s="151" t="str">
        <f>VLOOKUP(B14,'пр.взв.'!B7:E22,4,FALSE)</f>
        <v>JPN</v>
      </c>
      <c r="G14" s="150"/>
      <c r="H14" s="138"/>
      <c r="I14" s="150"/>
      <c r="J14" s="138"/>
      <c r="K14" s="57" t="s">
        <v>23</v>
      </c>
    </row>
    <row r="15" spans="1:11" ht="19.5" customHeight="1" thickBot="1">
      <c r="A15" s="154"/>
      <c r="B15" s="141"/>
      <c r="C15" s="157"/>
      <c r="D15" s="145"/>
      <c r="E15" s="147"/>
      <c r="F15" s="147"/>
      <c r="G15" s="149"/>
      <c r="H15" s="139"/>
      <c r="I15" s="149"/>
      <c r="J15" s="139"/>
      <c r="K15" s="58" t="s">
        <v>2</v>
      </c>
    </row>
    <row r="16" spans="1:11" ht="19.5" customHeight="1">
      <c r="A16" s="154"/>
      <c r="B16" s="140">
        <f>'пр.хода'!I19</f>
        <v>4</v>
      </c>
      <c r="C16" s="142" t="s">
        <v>21</v>
      </c>
      <c r="D16" s="144" t="str">
        <f>VLOOKUP(B16,'пр.взв.'!B7:E22,2,FALSE)</f>
        <v>TSIMASHENKA Sviatlana</v>
      </c>
      <c r="E16" s="146" t="str">
        <f>VLOOKUP(B16,'пр.взв.'!B7:E22,3,FALSE)</f>
        <v>1984 msik</v>
      </c>
      <c r="F16" s="146" t="str">
        <f>VLOOKUP(B16,'пр.взв.'!B7:E22,4,FALSE)</f>
        <v>BLR</v>
      </c>
      <c r="G16" s="148"/>
      <c r="H16" s="138"/>
      <c r="I16" s="150"/>
      <c r="J16" s="138"/>
      <c r="K16" s="58" t="s">
        <v>24</v>
      </c>
    </row>
    <row r="17" spans="1:11" ht="19.5" customHeight="1" thickBot="1">
      <c r="A17" s="155"/>
      <c r="B17" s="141"/>
      <c r="C17" s="143"/>
      <c r="D17" s="145"/>
      <c r="E17" s="147"/>
      <c r="F17" s="147"/>
      <c r="G17" s="149"/>
      <c r="H17" s="139"/>
      <c r="I17" s="149"/>
      <c r="J17" s="139"/>
      <c r="K17" s="59"/>
    </row>
    <row r="18" ht="19.5" customHeight="1"/>
    <row r="19" spans="1:11" ht="19.5" customHeight="1">
      <c r="A19" s="13" t="str">
        <f>'[1]реквизиты'!$A$8</f>
        <v>Chief referee</v>
      </c>
      <c r="B19" s="10"/>
      <c r="C19" s="10"/>
      <c r="D19" s="10"/>
      <c r="E19" s="2"/>
      <c r="F19" s="41"/>
      <c r="H19" s="162" t="str">
        <f>'[1]реквизиты'!$G$8</f>
        <v>Y. Shoya</v>
      </c>
      <c r="I19" s="162"/>
      <c r="J19" s="162"/>
      <c r="K19" t="str">
        <f>'[1]реквизиты'!$G$9</f>
        <v>/RUS/</v>
      </c>
    </row>
    <row r="20" spans="1:8" ht="19.5" customHeight="1">
      <c r="A20" s="10"/>
      <c r="B20" s="10"/>
      <c r="C20" s="10"/>
      <c r="D20" s="10"/>
      <c r="E20" s="2"/>
      <c r="F20" s="78"/>
      <c r="G20" s="2"/>
      <c r="H20" s="79"/>
    </row>
    <row r="21" spans="1:11" ht="15">
      <c r="A21" s="13" t="str">
        <f>'[1]реквизиты'!$A$10</f>
        <v>Chief  secretary</v>
      </c>
      <c r="C21" s="2"/>
      <c r="D21" s="2"/>
      <c r="E21" s="2"/>
      <c r="F21" s="2"/>
      <c r="H21" s="162" t="str">
        <f>'[1]реквизиты'!$G$10</f>
        <v>R. Zakirov</v>
      </c>
      <c r="I21" s="162"/>
      <c r="J21" s="162"/>
      <c r="K21" t="str">
        <f>'[1]реквизиты'!$G$11</f>
        <v>/RUS/</v>
      </c>
    </row>
  </sheetData>
  <sheetProtection/>
  <mergeCells count="45"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H8:H9"/>
    <mergeCell ref="B8:B9"/>
    <mergeCell ref="C8:C9"/>
    <mergeCell ref="D8:D9"/>
    <mergeCell ref="E6:E7"/>
    <mergeCell ref="F6:F7"/>
    <mergeCell ref="G6:G7"/>
    <mergeCell ref="H6:H7"/>
    <mergeCell ref="E8:E9"/>
    <mergeCell ref="F8:F9"/>
    <mergeCell ref="G8:G9"/>
    <mergeCell ref="A14:A17"/>
    <mergeCell ref="B14:B15"/>
    <mergeCell ref="C14:C15"/>
    <mergeCell ref="D14:D15"/>
    <mergeCell ref="A6:A9"/>
    <mergeCell ref="B6:B7"/>
    <mergeCell ref="C6:C7"/>
    <mergeCell ref="D6:D7"/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4:I15"/>
    <mergeCell ref="E14:E15"/>
    <mergeCell ref="F14:F15"/>
    <mergeCell ref="G14:G15"/>
    <mergeCell ref="I16:I17"/>
    <mergeCell ref="A12:K12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1" t="s">
        <v>11</v>
      </c>
      <c r="B1" s="181"/>
      <c r="C1" s="181"/>
      <c r="D1" s="181"/>
      <c r="E1" s="181"/>
      <c r="F1" s="181"/>
    </row>
    <row r="2" spans="1:6" ht="41.25" customHeight="1">
      <c r="A2" s="180" t="str">
        <f>HYPERLINK('[1]реквизиты'!$A$2)</f>
        <v>World Cup stage “Memorial A. Kharlampiev” (M&amp;W, M combat sambo)</v>
      </c>
      <c r="B2" s="180"/>
      <c r="C2" s="180"/>
      <c r="D2" s="180"/>
      <c r="E2" s="180"/>
      <c r="F2" s="180"/>
    </row>
    <row r="3" spans="1:10" ht="26.25" customHeight="1">
      <c r="A3" s="182" t="str">
        <f>HYPERLINK('[1]реквизиты'!$A$3)</f>
        <v>March  22 -25.2013       Moscow (Russia)     </v>
      </c>
      <c r="B3" s="182"/>
      <c r="C3" s="182"/>
      <c r="D3" s="182"/>
      <c r="E3" s="182"/>
      <c r="F3" s="182"/>
      <c r="G3" s="11"/>
      <c r="H3" s="11"/>
      <c r="I3" s="11"/>
      <c r="J3" s="12"/>
    </row>
    <row r="4" spans="1:10" ht="21.75" customHeight="1" thickBot="1">
      <c r="A4" s="169" t="s">
        <v>59</v>
      </c>
      <c r="B4" s="169"/>
      <c r="C4" s="169"/>
      <c r="D4" s="169"/>
      <c r="E4" s="169"/>
      <c r="F4" s="169"/>
      <c r="G4" s="11"/>
      <c r="H4" s="11"/>
      <c r="I4" s="11"/>
      <c r="J4" s="12"/>
    </row>
    <row r="5" spans="1:6" ht="12.75" customHeight="1">
      <c r="A5" s="170" t="s">
        <v>4</v>
      </c>
      <c r="B5" s="172" t="s">
        <v>5</v>
      </c>
      <c r="C5" s="170" t="s">
        <v>6</v>
      </c>
      <c r="D5" s="170" t="s">
        <v>29</v>
      </c>
      <c r="E5" s="170" t="s">
        <v>8</v>
      </c>
      <c r="F5" s="170" t="s">
        <v>9</v>
      </c>
    </row>
    <row r="6" spans="1:6" ht="12.75" customHeight="1" thickBot="1">
      <c r="A6" s="171" t="s">
        <v>4</v>
      </c>
      <c r="B6" s="173"/>
      <c r="C6" s="171" t="s">
        <v>6</v>
      </c>
      <c r="D6" s="171" t="s">
        <v>7</v>
      </c>
      <c r="E6" s="171" t="s">
        <v>8</v>
      </c>
      <c r="F6" s="171" t="s">
        <v>9</v>
      </c>
    </row>
    <row r="7" spans="1:6" ht="12.75" customHeight="1">
      <c r="A7" s="174"/>
      <c r="B7" s="176">
        <v>4</v>
      </c>
      <c r="C7" s="177" t="s">
        <v>48</v>
      </c>
      <c r="D7" s="178" t="s">
        <v>49</v>
      </c>
      <c r="E7" s="178" t="s">
        <v>50</v>
      </c>
      <c r="F7" s="184"/>
    </row>
    <row r="8" spans="1:6" ht="12.75" customHeight="1">
      <c r="A8" s="175"/>
      <c r="B8" s="176"/>
      <c r="C8" s="177"/>
      <c r="D8" s="178"/>
      <c r="E8" s="178"/>
      <c r="F8" s="185"/>
    </row>
    <row r="9" spans="1:6" ht="12.75" customHeight="1">
      <c r="A9" s="179"/>
      <c r="B9" s="176">
        <v>2</v>
      </c>
      <c r="C9" s="177" t="s">
        <v>51</v>
      </c>
      <c r="D9" s="178" t="s">
        <v>52</v>
      </c>
      <c r="E9" s="178" t="s">
        <v>53</v>
      </c>
      <c r="F9" s="168"/>
    </row>
    <row r="10" spans="1:6" ht="12.75" customHeight="1">
      <c r="A10" s="179"/>
      <c r="B10" s="176"/>
      <c r="C10" s="177"/>
      <c r="D10" s="178"/>
      <c r="E10" s="178"/>
      <c r="F10" s="168"/>
    </row>
    <row r="11" spans="1:6" ht="12.75" customHeight="1">
      <c r="A11" s="179"/>
      <c r="B11" s="176">
        <v>5</v>
      </c>
      <c r="C11" s="177" t="s">
        <v>54</v>
      </c>
      <c r="D11" s="178" t="s">
        <v>55</v>
      </c>
      <c r="E11" s="178" t="s">
        <v>53</v>
      </c>
      <c r="F11" s="168"/>
    </row>
    <row r="12" spans="1:6" ht="15" customHeight="1">
      <c r="A12" s="179"/>
      <c r="B12" s="176"/>
      <c r="C12" s="177"/>
      <c r="D12" s="178"/>
      <c r="E12" s="178"/>
      <c r="F12" s="168"/>
    </row>
    <row r="13" spans="1:6" ht="12.75" customHeight="1">
      <c r="A13" s="179"/>
      <c r="B13" s="176">
        <v>1</v>
      </c>
      <c r="C13" s="177" t="s">
        <v>56</v>
      </c>
      <c r="D13" s="178">
        <v>1990</v>
      </c>
      <c r="E13" s="178" t="s">
        <v>53</v>
      </c>
      <c r="F13" s="168"/>
    </row>
    <row r="14" spans="1:6" ht="15" customHeight="1">
      <c r="A14" s="179"/>
      <c r="B14" s="176"/>
      <c r="C14" s="177"/>
      <c r="D14" s="178"/>
      <c r="E14" s="178"/>
      <c r="F14" s="168"/>
    </row>
    <row r="15" spans="1:6" ht="15" customHeight="1">
      <c r="A15" s="179"/>
      <c r="B15" s="176">
        <v>3</v>
      </c>
      <c r="C15" s="177" t="s">
        <v>57</v>
      </c>
      <c r="D15" s="178">
        <v>1990</v>
      </c>
      <c r="E15" s="178" t="s">
        <v>58</v>
      </c>
      <c r="F15" s="168"/>
    </row>
    <row r="16" spans="1:6" ht="15.75" customHeight="1">
      <c r="A16" s="179"/>
      <c r="B16" s="176"/>
      <c r="C16" s="177"/>
      <c r="D16" s="178"/>
      <c r="E16" s="178"/>
      <c r="F16" s="168"/>
    </row>
    <row r="17" spans="1:6" ht="12.75" customHeight="1">
      <c r="A17" s="179"/>
      <c r="B17" s="186"/>
      <c r="C17" s="187"/>
      <c r="D17" s="188"/>
      <c r="E17" s="189"/>
      <c r="F17" s="168"/>
    </row>
    <row r="18" spans="1:6" ht="15" customHeight="1">
      <c r="A18" s="179"/>
      <c r="B18" s="186"/>
      <c r="C18" s="187"/>
      <c r="D18" s="188"/>
      <c r="E18" s="190"/>
      <c r="F18" s="168"/>
    </row>
    <row r="19" spans="1:6" ht="12.75" customHeight="1">
      <c r="A19" s="179"/>
      <c r="B19" s="186"/>
      <c r="C19" s="187"/>
      <c r="D19" s="188"/>
      <c r="E19" s="189"/>
      <c r="F19" s="168"/>
    </row>
    <row r="20" spans="1:6" ht="15" customHeight="1">
      <c r="A20" s="179"/>
      <c r="B20" s="186"/>
      <c r="C20" s="187"/>
      <c r="D20" s="188"/>
      <c r="E20" s="190"/>
      <c r="F20" s="168"/>
    </row>
    <row r="21" spans="1:6" ht="12.75" customHeight="1">
      <c r="A21" s="179"/>
      <c r="B21" s="186"/>
      <c r="C21" s="187"/>
      <c r="D21" s="188"/>
      <c r="E21" s="189"/>
      <c r="F21" s="168"/>
    </row>
    <row r="22" spans="1:6" ht="15" customHeight="1" thickBot="1">
      <c r="A22" s="192"/>
      <c r="B22" s="193"/>
      <c r="C22" s="194"/>
      <c r="D22" s="195"/>
      <c r="E22" s="191"/>
      <c r="F22" s="183"/>
    </row>
    <row r="24" ht="15" customHeight="1"/>
    <row r="25" spans="5:6" ht="12.75">
      <c r="E25" s="7"/>
      <c r="F25" s="7"/>
    </row>
    <row r="26" spans="1:6" ht="24" customHeight="1">
      <c r="A26" s="13">
        <f>HYPERLINK('[1]реквизиты'!$A$11)</f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8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D13:D14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B7:B8"/>
    <mergeCell ref="C7:C8"/>
    <mergeCell ref="D7:D8"/>
    <mergeCell ref="E11:E12"/>
    <mergeCell ref="A13:A14"/>
    <mergeCell ref="B13:B14"/>
    <mergeCell ref="C13:C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97" t="str">
        <f>'пр.хода'!K1</f>
        <v>World Cup stage “Memorial A. Kharlampiev” (M&amp;W, M combat sambo)</v>
      </c>
      <c r="D1" s="198"/>
      <c r="E1" s="198"/>
      <c r="F1" s="198"/>
      <c r="G1" s="198"/>
      <c r="H1" s="198"/>
      <c r="I1" s="198"/>
      <c r="J1" s="199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1"/>
      <c r="B2" s="31"/>
      <c r="C2" s="200" t="str">
        <f>'пр.хода'!K2</f>
        <v>March  22 -25.2013       Moscow (Russia)     </v>
      </c>
      <c r="D2" s="200"/>
      <c r="E2" s="200"/>
      <c r="F2" s="200"/>
      <c r="G2" s="200"/>
      <c r="H2" s="200"/>
      <c r="I2" s="200"/>
      <c r="J2" s="200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0"/>
      <c r="B3" s="40"/>
      <c r="C3" s="201" t="str">
        <f>HYPERLINK('пр.взв.'!A4)</f>
        <v>Weight category 80 кg.</v>
      </c>
      <c r="D3" s="202"/>
      <c r="E3" s="202"/>
      <c r="F3" s="202"/>
      <c r="G3" s="202"/>
      <c r="H3" s="202"/>
      <c r="I3" s="202"/>
      <c r="J3" s="203"/>
      <c r="K3" s="40"/>
      <c r="L3" s="40"/>
      <c r="M3" s="40"/>
    </row>
    <row r="4" spans="1:13" ht="16.5" thickBot="1">
      <c r="A4" s="196" t="s">
        <v>0</v>
      </c>
      <c r="B4" s="196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thickBot="1">
      <c r="A5" s="214">
        <v>1</v>
      </c>
      <c r="B5" s="215" t="str">
        <f>VLOOKUP(A5,'пр.взв.'!B7:C22,2,FALSE)</f>
        <v>ALEKSEEVA Irina</v>
      </c>
      <c r="C5" s="216">
        <f>VLOOKUP(B5,'пр.взв.'!C7:D22,2,FALSE)</f>
        <v>1990</v>
      </c>
      <c r="D5" s="204" t="str">
        <f>VLOOKUP(A5,'пр.взв.'!B5:E20,4,FALSE)</f>
        <v>RUS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207"/>
      <c r="B6" s="209"/>
      <c r="C6" s="211"/>
      <c r="D6" s="205"/>
      <c r="E6" s="217"/>
      <c r="F6" s="19"/>
      <c r="G6" s="24"/>
      <c r="H6" s="21"/>
      <c r="I6" s="19"/>
      <c r="J6" s="35"/>
      <c r="K6" s="35"/>
      <c r="L6" s="35"/>
      <c r="M6" s="19"/>
    </row>
    <row r="7" spans="1:13" ht="15" customHeight="1" thickBot="1">
      <c r="A7" s="206">
        <v>5</v>
      </c>
      <c r="B7" s="208" t="str">
        <f>VLOOKUP(A7,'пр.взв.'!B9:C24,2,FALSE)</f>
        <v>EZHOVA Ksenia</v>
      </c>
      <c r="C7" s="210" t="str">
        <f>VLOOKUP(B7,'пр.взв.'!C9:D24,2,FALSE)</f>
        <v>1986 ms</v>
      </c>
      <c r="D7" s="212" t="str">
        <f>VLOOKUP(A7,'пр.взв.'!B5:E20,4,FALSE)</f>
        <v>RUS</v>
      </c>
      <c r="E7" s="218"/>
      <c r="F7" s="20"/>
      <c r="G7" s="23"/>
      <c r="H7" s="21"/>
      <c r="I7" s="19"/>
      <c r="J7" s="35"/>
      <c r="K7" s="35"/>
      <c r="L7" s="35"/>
      <c r="M7" s="19"/>
    </row>
    <row r="8" spans="1:13" ht="15" customHeight="1" thickBot="1">
      <c r="A8" s="207"/>
      <c r="B8" s="209"/>
      <c r="C8" s="211"/>
      <c r="D8" s="213"/>
      <c r="E8" s="19"/>
      <c r="F8" s="21"/>
      <c r="G8" s="217"/>
      <c r="H8" s="25"/>
      <c r="I8" s="19"/>
      <c r="J8" s="19"/>
      <c r="K8" s="19"/>
      <c r="L8" s="19"/>
      <c r="M8" s="19"/>
    </row>
    <row r="9" spans="1:13" ht="15" customHeight="1" thickBot="1">
      <c r="A9" s="214">
        <v>3</v>
      </c>
      <c r="B9" s="215" t="str">
        <f>VLOOKUP(A9,'пр.взв.'!B11:C26,2,FALSE)</f>
        <v>HAMADA Shori</v>
      </c>
      <c r="C9" s="216">
        <f>VLOOKUP(B9,'пр.взв.'!C11:D26,2,FALSE)</f>
        <v>1990</v>
      </c>
      <c r="D9" s="204" t="str">
        <f>VLOOKUP(A9,'пр.взв.'!B5:E20,4,FALSE)</f>
        <v>JPN</v>
      </c>
      <c r="E9" s="19"/>
      <c r="F9" s="21"/>
      <c r="G9" s="218"/>
      <c r="H9" s="2"/>
      <c r="I9" s="23"/>
      <c r="J9" s="21"/>
      <c r="K9" s="19"/>
      <c r="L9" s="19"/>
      <c r="M9" s="19"/>
    </row>
    <row r="10" spans="1:13" ht="15" customHeight="1">
      <c r="A10" s="207"/>
      <c r="B10" s="209"/>
      <c r="C10" s="211"/>
      <c r="D10" s="205"/>
      <c r="E10" s="217"/>
      <c r="F10" s="22"/>
      <c r="G10" s="23"/>
      <c r="H10" s="21"/>
      <c r="I10" s="23"/>
      <c r="J10" s="21"/>
      <c r="K10" s="19"/>
      <c r="L10" s="19"/>
      <c r="M10" s="19"/>
    </row>
    <row r="11" spans="1:13" ht="15" customHeight="1" thickBot="1">
      <c r="A11" s="206">
        <v>7</v>
      </c>
      <c r="B11" s="222" t="e">
        <f>VLOOKUP(A11,'пр.взв.'!B13:C28,2,FALSE)</f>
        <v>#N/A</v>
      </c>
      <c r="C11" s="224" t="e">
        <f>VLOOKUP(B11,'пр.взв.'!C13:D28,2,FALSE)</f>
        <v>#N/A</v>
      </c>
      <c r="D11" s="219" t="e">
        <f>VLOOKUP(A11,'пр.взв.'!B5:E20,4,FALSE)</f>
        <v>#N/A</v>
      </c>
      <c r="E11" s="218"/>
      <c r="F11" s="19"/>
      <c r="G11" s="24"/>
      <c r="H11" s="21"/>
      <c r="I11" s="23"/>
      <c r="J11" s="21"/>
      <c r="K11" s="19"/>
      <c r="L11" s="19"/>
      <c r="M11" s="19"/>
    </row>
    <row r="12" spans="1:13" ht="15" customHeight="1" thickBot="1">
      <c r="A12" s="221"/>
      <c r="B12" s="223"/>
      <c r="C12" s="220"/>
      <c r="D12" s="220"/>
      <c r="E12" s="19"/>
      <c r="F12" s="19"/>
      <c r="G12" s="24"/>
      <c r="H12" s="21"/>
      <c r="I12" s="23"/>
      <c r="J12" s="21"/>
      <c r="K12" s="19"/>
      <c r="L12" s="19"/>
      <c r="M12" s="19"/>
    </row>
    <row r="13" spans="1:13" ht="15" customHeight="1" thickBot="1">
      <c r="A13" s="67"/>
      <c r="B13" s="67"/>
      <c r="C13" s="67"/>
      <c r="D13" s="68"/>
      <c r="E13" s="19"/>
      <c r="F13" s="19"/>
      <c r="G13" s="19"/>
      <c r="H13" s="19"/>
      <c r="I13" s="23"/>
      <c r="J13" s="21"/>
      <c r="K13" s="19"/>
      <c r="L13" s="19"/>
      <c r="M13" s="19"/>
    </row>
    <row r="14" spans="1:13" ht="15" customHeight="1">
      <c r="A14" s="69"/>
      <c r="B14" s="68"/>
      <c r="C14" s="68"/>
      <c r="D14" s="68"/>
      <c r="E14" s="19"/>
      <c r="F14" s="19"/>
      <c r="G14" s="19"/>
      <c r="H14" s="19"/>
      <c r="I14" s="217"/>
      <c r="J14" s="32"/>
      <c r="K14" s="22"/>
      <c r="L14" s="22"/>
      <c r="M14" s="19"/>
    </row>
    <row r="15" spans="1:10" ht="15" customHeight="1" thickBot="1">
      <c r="A15" s="196" t="s">
        <v>3</v>
      </c>
      <c r="B15" s="196"/>
      <c r="C15" s="68"/>
      <c r="D15" s="68"/>
      <c r="E15" s="19"/>
      <c r="F15" s="19"/>
      <c r="G15" s="19"/>
      <c r="H15" s="19"/>
      <c r="I15" s="218"/>
      <c r="J15" s="2"/>
    </row>
    <row r="16" spans="1:10" ht="15" customHeight="1" thickBot="1">
      <c r="A16" s="214">
        <v>2</v>
      </c>
      <c r="B16" s="215" t="str">
        <f>VLOOKUP(A16,'пр.взв.'!B7:C22,2,FALSE)</f>
        <v>ISLANBEKOVA Maryam</v>
      </c>
      <c r="C16" s="216" t="str">
        <f>VLOOKUP(B16,'пр.взв.'!C7:D22,2,FALSE)</f>
        <v>1990 ms</v>
      </c>
      <c r="D16" s="204" t="str">
        <f>VLOOKUP(A16,'пр.взв.'!B6:E21,4,FALSE)</f>
        <v>RUS</v>
      </c>
      <c r="E16" s="19"/>
      <c r="F16" s="19"/>
      <c r="G16" s="19"/>
      <c r="H16" s="19"/>
      <c r="I16" s="29"/>
      <c r="J16" s="2"/>
    </row>
    <row r="17" spans="1:10" ht="15" customHeight="1">
      <c r="A17" s="207"/>
      <c r="B17" s="209"/>
      <c r="C17" s="211"/>
      <c r="D17" s="205"/>
      <c r="E17" s="217"/>
      <c r="F17" s="19"/>
      <c r="G17" s="24"/>
      <c r="H17" s="21"/>
      <c r="I17" s="29"/>
      <c r="J17" s="2"/>
    </row>
    <row r="18" spans="1:10" ht="15" customHeight="1" thickBot="1">
      <c r="A18" s="206">
        <v>6</v>
      </c>
      <c r="B18" s="222" t="e">
        <f>VLOOKUP(A18,'пр.взв.'!B9:C24,2,FALSE)</f>
        <v>#N/A</v>
      </c>
      <c r="C18" s="224" t="e">
        <f>VLOOKUP(B18,'пр.взв.'!C9:D24,2,FALSE)</f>
        <v>#N/A</v>
      </c>
      <c r="D18" s="219" t="e">
        <f>VLOOKUP(A18,'пр.взв.'!B6:E21,4,FALSE)</f>
        <v>#N/A</v>
      </c>
      <c r="E18" s="218"/>
      <c r="F18" s="20"/>
      <c r="G18" s="23"/>
      <c r="H18" s="21"/>
      <c r="I18" s="29"/>
      <c r="J18" s="2"/>
    </row>
    <row r="19" spans="1:10" ht="15" customHeight="1" thickBot="1">
      <c r="A19" s="207"/>
      <c r="B19" s="225"/>
      <c r="C19" s="226"/>
      <c r="D19" s="220"/>
      <c r="E19" s="19"/>
      <c r="F19" s="21"/>
      <c r="G19" s="217"/>
      <c r="H19" s="25"/>
      <c r="I19" s="29"/>
      <c r="J19" s="2"/>
    </row>
    <row r="20" spans="1:8" ht="15" customHeight="1" thickBot="1">
      <c r="A20" s="214">
        <v>4</v>
      </c>
      <c r="B20" s="215" t="str">
        <f>'пр.взв.'!C7</f>
        <v>TSIMASHENKA Sviatlana</v>
      </c>
      <c r="C20" s="216" t="str">
        <f>'пр.взв.'!D7</f>
        <v>1984 msik</v>
      </c>
      <c r="D20" s="204" t="str">
        <f>VLOOKUP(A20,'пр.взв.'!B6:E21,4,FALSE)</f>
        <v>BLR</v>
      </c>
      <c r="E20" s="19"/>
      <c r="F20" s="21"/>
      <c r="G20" s="218"/>
      <c r="H20" s="2"/>
    </row>
    <row r="21" spans="1:8" ht="15" customHeight="1">
      <c r="A21" s="207"/>
      <c r="B21" s="209"/>
      <c r="C21" s="211"/>
      <c r="D21" s="205"/>
      <c r="E21" s="217"/>
      <c r="F21" s="22"/>
      <c r="G21" s="23"/>
      <c r="H21" s="21"/>
    </row>
    <row r="22" spans="1:8" ht="15" customHeight="1" thickBot="1">
      <c r="A22" s="206">
        <v>8</v>
      </c>
      <c r="B22" s="222" t="e">
        <f>VLOOKUP(A22,'пр.взв.'!B13:C28,2,FALSE)</f>
        <v>#N/A</v>
      </c>
      <c r="C22" s="224" t="e">
        <f>VLOOKUP(B22,'пр.взв.'!C13:D28,2,FALSE)</f>
        <v>#N/A</v>
      </c>
      <c r="D22" s="219" t="e">
        <f>VLOOKUP(A22,'пр.взв.'!B6:E21,4,FALSE)</f>
        <v>#N/A</v>
      </c>
      <c r="E22" s="218"/>
      <c r="F22" s="19"/>
      <c r="G22" s="24"/>
      <c r="H22" s="21"/>
    </row>
    <row r="23" spans="1:8" ht="15" customHeight="1" thickBot="1">
      <c r="A23" s="221"/>
      <c r="B23" s="223"/>
      <c r="C23" s="220"/>
      <c r="D23" s="220"/>
      <c r="E23" s="19"/>
      <c r="F23" s="19"/>
      <c r="G23" s="24"/>
      <c r="H23" s="21"/>
    </row>
    <row r="26" spans="1:7" ht="12.75">
      <c r="A26" s="9" t="s">
        <v>1</v>
      </c>
      <c r="G26" s="9" t="s">
        <v>10</v>
      </c>
    </row>
    <row r="28" spans="2:8" ht="12.75">
      <c r="B28" s="26"/>
      <c r="H28" s="26"/>
    </row>
    <row r="29" spans="2:8" ht="12.75">
      <c r="B29" s="27"/>
      <c r="H29" s="27"/>
    </row>
    <row r="30" spans="2:13" ht="12.75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2:13" ht="12.75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>
        <f>HYPERLINK('[1]реквизиты'!$A$11)</f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4">
        <f>HYPERLINK('[1]реквизиты'!$A$13)</f>
      </c>
      <c r="D39" s="10"/>
      <c r="E39" s="17"/>
      <c r="F39" s="34"/>
      <c r="G39" s="1"/>
      <c r="H39" s="1"/>
      <c r="I39" s="14">
        <f>HYPERLINK('[1]реквизиты'!$G$13)</f>
      </c>
      <c r="J39" s="2"/>
      <c r="K39" s="18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0"/>
      <c r="M40" s="30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0"/>
    </row>
    <row r="42" spans="5:13" ht="12.75">
      <c r="E42" s="2"/>
      <c r="F42" s="2"/>
      <c r="G42" s="12"/>
      <c r="H42" s="12"/>
      <c r="I42" s="12"/>
      <c r="J42" s="12"/>
      <c r="K42" s="12"/>
      <c r="M42" s="30"/>
    </row>
    <row r="43" spans="5:13" ht="12.75">
      <c r="E43" s="2"/>
      <c r="F43" s="2"/>
      <c r="G43" s="12"/>
      <c r="H43" s="12"/>
      <c r="I43" s="12"/>
      <c r="J43" s="12"/>
      <c r="K43" s="12"/>
      <c r="L43" s="30"/>
      <c r="M43" s="30"/>
    </row>
  </sheetData>
  <sheetProtection/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18:A19"/>
    <mergeCell ref="B18:B19"/>
    <mergeCell ref="C18:C19"/>
    <mergeCell ref="A15:B15"/>
    <mergeCell ref="B16:B17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5" t="s">
        <v>26</v>
      </c>
      <c r="C1" s="265"/>
      <c r="D1" s="265"/>
      <c r="E1" s="265"/>
      <c r="F1" s="265"/>
      <c r="G1" s="265"/>
      <c r="H1" s="265"/>
      <c r="I1" s="265"/>
      <c r="J1" s="60"/>
      <c r="K1" s="265" t="s">
        <v>26</v>
      </c>
      <c r="L1" s="265"/>
      <c r="M1" s="265"/>
      <c r="N1" s="265"/>
      <c r="O1" s="265"/>
      <c r="P1" s="265"/>
      <c r="Q1" s="265"/>
      <c r="R1" s="265"/>
    </row>
    <row r="2" spans="2:18" ht="24.75" customHeight="1">
      <c r="B2" s="256" t="str">
        <f>HYPERLINK('пр.взв.'!A4)</f>
        <v>Weight category 80 кg.</v>
      </c>
      <c r="C2" s="257"/>
      <c r="D2" s="257"/>
      <c r="E2" s="257"/>
      <c r="F2" s="257"/>
      <c r="G2" s="257"/>
      <c r="H2" s="257"/>
      <c r="I2" s="257"/>
      <c r="J2" s="61"/>
      <c r="K2" s="256" t="str">
        <f>HYPERLINK('пр.взв.'!A4)</f>
        <v>Weight category 80 кg.</v>
      </c>
      <c r="L2" s="257"/>
      <c r="M2" s="257"/>
      <c r="N2" s="257"/>
      <c r="O2" s="257"/>
      <c r="P2" s="257"/>
      <c r="Q2" s="257"/>
      <c r="R2" s="257"/>
    </row>
    <row r="3" spans="2:18" ht="24.75" customHeight="1" thickBot="1">
      <c r="B3" s="62" t="s">
        <v>2</v>
      </c>
      <c r="C3" s="64" t="s">
        <v>30</v>
      </c>
      <c r="D3" s="66" t="s">
        <v>27</v>
      </c>
      <c r="E3" s="63"/>
      <c r="F3" s="62"/>
      <c r="G3" s="63"/>
      <c r="H3" s="63"/>
      <c r="I3" s="63"/>
      <c r="J3" s="63"/>
      <c r="K3" s="62" t="s">
        <v>3</v>
      </c>
      <c r="L3" s="64" t="s">
        <v>30</v>
      </c>
      <c r="M3" s="66" t="s">
        <v>27</v>
      </c>
      <c r="N3" s="63"/>
      <c r="O3" s="62"/>
      <c r="P3" s="63"/>
      <c r="Q3" s="63"/>
      <c r="R3" s="63"/>
    </row>
    <row r="4" spans="1:18" ht="12.75" customHeight="1">
      <c r="A4" s="151" t="s">
        <v>28</v>
      </c>
      <c r="B4" s="230" t="s">
        <v>5</v>
      </c>
      <c r="C4" s="232" t="s">
        <v>6</v>
      </c>
      <c r="D4" s="232" t="s">
        <v>7</v>
      </c>
      <c r="E4" s="232" t="s">
        <v>14</v>
      </c>
      <c r="F4" s="234" t="s">
        <v>15</v>
      </c>
      <c r="G4" s="235" t="s">
        <v>17</v>
      </c>
      <c r="H4" s="227" t="s">
        <v>18</v>
      </c>
      <c r="I4" s="229" t="s">
        <v>16</v>
      </c>
      <c r="J4" s="151" t="s">
        <v>28</v>
      </c>
      <c r="K4" s="230" t="s">
        <v>5</v>
      </c>
      <c r="L4" s="232" t="s">
        <v>6</v>
      </c>
      <c r="M4" s="232" t="s">
        <v>7</v>
      </c>
      <c r="N4" s="232" t="s">
        <v>14</v>
      </c>
      <c r="O4" s="234" t="s">
        <v>15</v>
      </c>
      <c r="P4" s="235" t="s">
        <v>17</v>
      </c>
      <c r="Q4" s="227" t="s">
        <v>18</v>
      </c>
      <c r="R4" s="229" t="s">
        <v>16</v>
      </c>
    </row>
    <row r="5" spans="1:18" ht="12.75" customHeight="1" thickBot="1">
      <c r="A5" s="147"/>
      <c r="B5" s="231" t="s">
        <v>5</v>
      </c>
      <c r="C5" s="233" t="s">
        <v>6</v>
      </c>
      <c r="D5" s="233" t="s">
        <v>7</v>
      </c>
      <c r="E5" s="233" t="s">
        <v>14</v>
      </c>
      <c r="F5" s="233" t="s">
        <v>15</v>
      </c>
      <c r="G5" s="236"/>
      <c r="H5" s="228"/>
      <c r="I5" s="160" t="s">
        <v>16</v>
      </c>
      <c r="J5" s="147"/>
      <c r="K5" s="231" t="s">
        <v>5</v>
      </c>
      <c r="L5" s="233" t="s">
        <v>6</v>
      </c>
      <c r="M5" s="233" t="s">
        <v>7</v>
      </c>
      <c r="N5" s="233" t="s">
        <v>14</v>
      </c>
      <c r="O5" s="233" t="s">
        <v>15</v>
      </c>
      <c r="P5" s="236"/>
      <c r="Q5" s="228"/>
      <c r="R5" s="160" t="s">
        <v>16</v>
      </c>
    </row>
    <row r="6" spans="1:18" ht="12.75" customHeight="1">
      <c r="A6" s="266">
        <v>1</v>
      </c>
      <c r="B6" s="241">
        <v>1</v>
      </c>
      <c r="C6" s="243" t="str">
        <f>VLOOKUP(B6,'пр.взв.'!B7:E22,2,FALSE)</f>
        <v>ALEKSEEVA Irina</v>
      </c>
      <c r="D6" s="245">
        <f>VLOOKUP(B6,'пр.взв.'!B7:F22,3,FALSE)</f>
        <v>1990</v>
      </c>
      <c r="E6" s="245" t="str">
        <f>VLOOKUP(B6,'пр.взв.'!B7:E22,4,FALSE)</f>
        <v>RUS</v>
      </c>
      <c r="F6" s="253"/>
      <c r="G6" s="254"/>
      <c r="H6" s="237"/>
      <c r="I6" s="239"/>
      <c r="J6" s="266">
        <v>3</v>
      </c>
      <c r="K6" s="241">
        <v>2</v>
      </c>
      <c r="L6" s="243" t="str">
        <f>VLOOKUP(K6,'пр.взв.'!B7:E22,2,FALSE)</f>
        <v>ISLANBEKOVA Maryam</v>
      </c>
      <c r="M6" s="245" t="str">
        <f>VLOOKUP(K6,'пр.взв.'!B7:F22,3,FALSE)</f>
        <v>1990 ms</v>
      </c>
      <c r="N6" s="245" t="str">
        <f>VLOOKUP(K6,'пр.взв.'!B7:E22,4,FALSE)</f>
        <v>RUS</v>
      </c>
      <c r="O6" s="253"/>
      <c r="P6" s="254"/>
      <c r="Q6" s="237"/>
      <c r="R6" s="239"/>
    </row>
    <row r="7" spans="1:18" ht="12.75" customHeight="1">
      <c r="A7" s="267"/>
      <c r="B7" s="242"/>
      <c r="C7" s="244"/>
      <c r="D7" s="246"/>
      <c r="E7" s="246"/>
      <c r="F7" s="246"/>
      <c r="G7" s="246"/>
      <c r="H7" s="238"/>
      <c r="I7" s="240"/>
      <c r="J7" s="267"/>
      <c r="K7" s="242"/>
      <c r="L7" s="244"/>
      <c r="M7" s="246"/>
      <c r="N7" s="246"/>
      <c r="O7" s="246"/>
      <c r="P7" s="246"/>
      <c r="Q7" s="238"/>
      <c r="R7" s="240"/>
    </row>
    <row r="8" spans="1:18" ht="12.75" customHeight="1">
      <c r="A8" s="267"/>
      <c r="B8" s="248">
        <v>5</v>
      </c>
      <c r="C8" s="250" t="str">
        <f>VLOOKUP(B8,'пр.взв.'!B7:E22,2,FALSE)</f>
        <v>EZHOVA Ksenia</v>
      </c>
      <c r="D8" s="251" t="str">
        <f>VLOOKUP(B8,'пр.взв.'!B7:F22,3,FALSE)</f>
        <v>1986 ms</v>
      </c>
      <c r="E8" s="251" t="str">
        <f>VLOOKUP(B8,'пр.взв.'!B7:E22,4,FALSE)</f>
        <v>RUS</v>
      </c>
      <c r="F8" s="252"/>
      <c r="G8" s="252"/>
      <c r="H8" s="247"/>
      <c r="I8" s="247"/>
      <c r="J8" s="267"/>
      <c r="K8" s="248">
        <v>6</v>
      </c>
      <c r="L8" s="250" t="e">
        <f>VLOOKUP(K8,'пр.взв.'!B7:E22,2,FALSE)</f>
        <v>#N/A</v>
      </c>
      <c r="M8" s="251" t="e">
        <f>VLOOKUP(K8,'пр.взв.'!B7:F22,3,FALSE)</f>
        <v>#N/A</v>
      </c>
      <c r="N8" s="251" t="e">
        <f>VLOOKUP(K8,'пр.взв.'!B7:E22,4,FALSE)</f>
        <v>#N/A</v>
      </c>
      <c r="O8" s="252"/>
      <c r="P8" s="252"/>
      <c r="Q8" s="247"/>
      <c r="R8" s="247"/>
    </row>
    <row r="9" spans="1:18" ht="13.5" customHeight="1" thickBot="1">
      <c r="A9" s="269"/>
      <c r="B9" s="261"/>
      <c r="C9" s="262"/>
      <c r="D9" s="263"/>
      <c r="E9" s="263"/>
      <c r="F9" s="264"/>
      <c r="G9" s="264"/>
      <c r="H9" s="259"/>
      <c r="I9" s="259"/>
      <c r="J9" s="269"/>
      <c r="K9" s="261"/>
      <c r="L9" s="262"/>
      <c r="M9" s="263"/>
      <c r="N9" s="263"/>
      <c r="O9" s="264"/>
      <c r="P9" s="264"/>
      <c r="Q9" s="259"/>
      <c r="R9" s="259"/>
    </row>
    <row r="10" spans="1:18" ht="12.75" customHeight="1">
      <c r="A10" s="266">
        <v>2</v>
      </c>
      <c r="B10" s="249">
        <v>3</v>
      </c>
      <c r="C10" s="243" t="str">
        <f>VLOOKUP(B10,'пр.взв.'!B7:E22,2,FALSE)</f>
        <v>HAMADA Shori</v>
      </c>
      <c r="D10" s="245">
        <f>VLOOKUP(B10,'пр.взв.'!B7:F22,3,FALSE)</f>
        <v>1990</v>
      </c>
      <c r="E10" s="245" t="str">
        <f>VLOOKUP(B10,'пр.взв.'!B7:E22,4,FALSE)</f>
        <v>JPN</v>
      </c>
      <c r="F10" s="246"/>
      <c r="G10" s="258"/>
      <c r="H10" s="238"/>
      <c r="I10" s="251"/>
      <c r="J10" s="266">
        <v>4</v>
      </c>
      <c r="K10" s="249">
        <v>4</v>
      </c>
      <c r="L10" s="243" t="str">
        <f>VLOOKUP(K10,'пр.взв.'!B7:E22,2,FALSE)</f>
        <v>TSIMASHENKA Sviatlana</v>
      </c>
      <c r="M10" s="245" t="str">
        <f>VLOOKUP(K10,'пр.взв.'!B7:F22,3,FALSE)</f>
        <v>1984 msik</v>
      </c>
      <c r="N10" s="245" t="str">
        <f>VLOOKUP(K10,'пр.взв.'!B7:E22,4,FALSE)</f>
        <v>BLR</v>
      </c>
      <c r="O10" s="246"/>
      <c r="P10" s="258"/>
      <c r="Q10" s="238"/>
      <c r="R10" s="251"/>
    </row>
    <row r="11" spans="1:18" ht="12.75" customHeight="1">
      <c r="A11" s="267"/>
      <c r="B11" s="260"/>
      <c r="C11" s="244"/>
      <c r="D11" s="246"/>
      <c r="E11" s="246"/>
      <c r="F11" s="246"/>
      <c r="G11" s="246"/>
      <c r="H11" s="238"/>
      <c r="I11" s="240"/>
      <c r="J11" s="267"/>
      <c r="K11" s="260"/>
      <c r="L11" s="244"/>
      <c r="M11" s="246"/>
      <c r="N11" s="246"/>
      <c r="O11" s="246"/>
      <c r="P11" s="246"/>
      <c r="Q11" s="238"/>
      <c r="R11" s="240"/>
    </row>
    <row r="12" spans="1:18" ht="12.75" customHeight="1">
      <c r="A12" s="267"/>
      <c r="B12" s="248">
        <v>7</v>
      </c>
      <c r="C12" s="250" t="e">
        <f>VLOOKUP(B12,'пр.взв.'!B7:E22,2,FALSE)</f>
        <v>#N/A</v>
      </c>
      <c r="D12" s="251" t="e">
        <f>VLOOKUP(B12,'пр.взв.'!B7:F22,3,FALSE)</f>
        <v>#N/A</v>
      </c>
      <c r="E12" s="251" t="e">
        <f>VLOOKUP(B12,'пр.взв.'!B7:E22,4,FALSE)</f>
        <v>#N/A</v>
      </c>
      <c r="F12" s="252"/>
      <c r="G12" s="252"/>
      <c r="H12" s="247"/>
      <c r="I12" s="247"/>
      <c r="J12" s="267"/>
      <c r="K12" s="248">
        <v>8</v>
      </c>
      <c r="L12" s="250" t="e">
        <f>VLOOKUP(K12,'пр.взв.'!B7:E22,2,FALSE)</f>
        <v>#N/A</v>
      </c>
      <c r="M12" s="251" t="e">
        <f>VLOOKUP(K12,'пр.взв.'!B7:F22,3,FALSE)</f>
        <v>#N/A</v>
      </c>
      <c r="N12" s="251" t="e">
        <f>VLOOKUP(K12,'пр.взв.'!B7:E22,4,FALSE)</f>
        <v>#N/A</v>
      </c>
      <c r="O12" s="252"/>
      <c r="P12" s="252"/>
      <c r="Q12" s="247"/>
      <c r="R12" s="247"/>
    </row>
    <row r="13" spans="1:18" ht="12.75" customHeight="1">
      <c r="A13" s="268"/>
      <c r="B13" s="249"/>
      <c r="C13" s="244"/>
      <c r="D13" s="246"/>
      <c r="E13" s="246"/>
      <c r="F13" s="253"/>
      <c r="G13" s="253"/>
      <c r="H13" s="239"/>
      <c r="I13" s="239"/>
      <c r="J13" s="268"/>
      <c r="K13" s="249"/>
      <c r="L13" s="244"/>
      <c r="M13" s="246"/>
      <c r="N13" s="246"/>
      <c r="O13" s="253"/>
      <c r="P13" s="253"/>
      <c r="Q13" s="239"/>
      <c r="R13" s="239"/>
    </row>
    <row r="15" spans="2:16" ht="15.75">
      <c r="B15" s="256" t="str">
        <f>B2</f>
        <v>Weight category 80 кg.</v>
      </c>
      <c r="C15" s="257"/>
      <c r="D15" s="257"/>
      <c r="E15" s="257"/>
      <c r="F15" s="257"/>
      <c r="G15" s="257"/>
      <c r="H15" s="257"/>
      <c r="I15" s="257"/>
      <c r="K15" s="256" t="str">
        <f>K2</f>
        <v>Weight category 80 кg.</v>
      </c>
      <c r="L15" s="257"/>
      <c r="M15" s="257"/>
      <c r="N15" s="257"/>
      <c r="O15" s="257"/>
      <c r="P15" s="257"/>
    </row>
    <row r="16" spans="2:18" ht="24.75" customHeight="1" thickBot="1">
      <c r="B16" s="62" t="s">
        <v>2</v>
      </c>
      <c r="C16" s="255" t="s">
        <v>31</v>
      </c>
      <c r="D16" s="255"/>
      <c r="E16" s="255"/>
      <c r="F16" s="255"/>
      <c r="G16" s="255"/>
      <c r="H16" s="255"/>
      <c r="I16" s="255"/>
      <c r="J16" s="71"/>
      <c r="K16" s="62" t="s">
        <v>3</v>
      </c>
      <c r="L16" s="255" t="s">
        <v>31</v>
      </c>
      <c r="M16" s="255"/>
      <c r="N16" s="255"/>
      <c r="O16" s="255"/>
      <c r="P16" s="255"/>
      <c r="Q16" s="255"/>
      <c r="R16" s="255"/>
    </row>
    <row r="17" spans="1:18" ht="12.75" customHeight="1">
      <c r="A17" s="151" t="s">
        <v>28</v>
      </c>
      <c r="B17" s="230" t="s">
        <v>5</v>
      </c>
      <c r="C17" s="232" t="s">
        <v>6</v>
      </c>
      <c r="D17" s="232" t="s">
        <v>7</v>
      </c>
      <c r="E17" s="232" t="s">
        <v>14</v>
      </c>
      <c r="F17" s="234" t="s">
        <v>15</v>
      </c>
      <c r="G17" s="235" t="s">
        <v>17</v>
      </c>
      <c r="H17" s="227" t="s">
        <v>18</v>
      </c>
      <c r="I17" s="229" t="s">
        <v>16</v>
      </c>
      <c r="J17" s="151" t="s">
        <v>28</v>
      </c>
      <c r="K17" s="230" t="s">
        <v>5</v>
      </c>
      <c r="L17" s="232" t="s">
        <v>6</v>
      </c>
      <c r="M17" s="232" t="s">
        <v>7</v>
      </c>
      <c r="N17" s="232" t="s">
        <v>14</v>
      </c>
      <c r="O17" s="234" t="s">
        <v>15</v>
      </c>
      <c r="P17" s="235" t="s">
        <v>17</v>
      </c>
      <c r="Q17" s="227" t="s">
        <v>18</v>
      </c>
      <c r="R17" s="229" t="s">
        <v>16</v>
      </c>
    </row>
    <row r="18" spans="1:18" ht="12.75" customHeight="1" thickBot="1">
      <c r="A18" s="147"/>
      <c r="B18" s="231" t="s">
        <v>5</v>
      </c>
      <c r="C18" s="233" t="s">
        <v>6</v>
      </c>
      <c r="D18" s="233" t="s">
        <v>7</v>
      </c>
      <c r="E18" s="233" t="s">
        <v>14</v>
      </c>
      <c r="F18" s="233" t="s">
        <v>15</v>
      </c>
      <c r="G18" s="236"/>
      <c r="H18" s="228"/>
      <c r="I18" s="160" t="s">
        <v>16</v>
      </c>
      <c r="J18" s="147"/>
      <c r="K18" s="231" t="s">
        <v>5</v>
      </c>
      <c r="L18" s="233" t="s">
        <v>6</v>
      </c>
      <c r="M18" s="233" t="s">
        <v>7</v>
      </c>
      <c r="N18" s="233" t="s">
        <v>14</v>
      </c>
      <c r="O18" s="233" t="s">
        <v>15</v>
      </c>
      <c r="P18" s="236"/>
      <c r="Q18" s="228"/>
      <c r="R18" s="160" t="s">
        <v>16</v>
      </c>
    </row>
    <row r="19" spans="1:18" ht="12.75" customHeight="1">
      <c r="A19" s="266">
        <v>1</v>
      </c>
      <c r="B19" s="241">
        <f>'пр.хода'!G7</f>
        <v>1</v>
      </c>
      <c r="C19" s="243" t="str">
        <f>VLOOKUP(B19,'пр.взв.'!B7:E22,2,FALSE)</f>
        <v>ALEKSEEVA Irina</v>
      </c>
      <c r="D19" s="245">
        <f>VLOOKUP(B19,'пр.взв.'!B7:F22,3,FALSE)</f>
        <v>1990</v>
      </c>
      <c r="E19" s="245" t="str">
        <f>VLOOKUP(B19,'пр.взв.'!B7:E22,4,FALSE)</f>
        <v>RUS</v>
      </c>
      <c r="F19" s="253"/>
      <c r="G19" s="254"/>
      <c r="H19" s="237"/>
      <c r="I19" s="239"/>
      <c r="J19" s="266">
        <v>2</v>
      </c>
      <c r="K19" s="241">
        <f>'пр.хода'!G17</f>
        <v>2</v>
      </c>
      <c r="L19" s="243" t="str">
        <f>VLOOKUP(K19,'пр.взв.'!B7:E22,2,FALSE)</f>
        <v>ISLANBEKOVA Maryam</v>
      </c>
      <c r="M19" s="245" t="str">
        <f>VLOOKUP(K19,'пр.взв.'!B7:F22,3,FALSE)</f>
        <v>1990 ms</v>
      </c>
      <c r="N19" s="245" t="str">
        <f>VLOOKUP(K19,'пр.взв.'!B7:E22,4,FALSE)</f>
        <v>RUS</v>
      </c>
      <c r="O19" s="253"/>
      <c r="P19" s="254"/>
      <c r="Q19" s="237"/>
      <c r="R19" s="239"/>
    </row>
    <row r="20" spans="1:18" ht="12.75" customHeight="1">
      <c r="A20" s="267"/>
      <c r="B20" s="242"/>
      <c r="C20" s="244"/>
      <c r="D20" s="246"/>
      <c r="E20" s="246"/>
      <c r="F20" s="246"/>
      <c r="G20" s="246"/>
      <c r="H20" s="238"/>
      <c r="I20" s="240"/>
      <c r="J20" s="267"/>
      <c r="K20" s="242"/>
      <c r="L20" s="244"/>
      <c r="M20" s="246"/>
      <c r="N20" s="246"/>
      <c r="O20" s="246"/>
      <c r="P20" s="246"/>
      <c r="Q20" s="238"/>
      <c r="R20" s="240"/>
    </row>
    <row r="21" spans="1:18" ht="12.75" customHeight="1">
      <c r="A21" s="267"/>
      <c r="B21" s="248">
        <f>'пр.хода'!G11</f>
        <v>3</v>
      </c>
      <c r="C21" s="250" t="str">
        <f>VLOOKUP(B21,'пр.взв.'!B7:E22,2,FALSE)</f>
        <v>HAMADA Shori</v>
      </c>
      <c r="D21" s="251">
        <f>VLOOKUP(B21,'пр.взв.'!B7:F22,3,FALSE)</f>
        <v>1990</v>
      </c>
      <c r="E21" s="251" t="str">
        <f>VLOOKUP(B21,'пр.взв.'!B7:E22,4,FALSE)</f>
        <v>JPN</v>
      </c>
      <c r="F21" s="252"/>
      <c r="G21" s="252"/>
      <c r="H21" s="247"/>
      <c r="I21" s="247"/>
      <c r="J21" s="267"/>
      <c r="K21" s="248">
        <f>'пр.хода'!G21</f>
        <v>4</v>
      </c>
      <c r="L21" s="250" t="str">
        <f>VLOOKUP(K21,'пр.взв.'!B7:E22,2,FALSE)</f>
        <v>TSIMASHENKA Sviatlana</v>
      </c>
      <c r="M21" s="251" t="str">
        <f>VLOOKUP(K21,'пр.взв.'!B7:F22,3,FALSE)</f>
        <v>1984 msik</v>
      </c>
      <c r="N21" s="251" t="str">
        <f>VLOOKUP(K21,'пр.взв.'!B7:E22,4,FALSE)</f>
        <v>BLR</v>
      </c>
      <c r="O21" s="252"/>
      <c r="P21" s="252"/>
      <c r="Q21" s="247"/>
      <c r="R21" s="247"/>
    </row>
    <row r="22" spans="1:18" ht="12.75" customHeight="1">
      <c r="A22" s="268"/>
      <c r="B22" s="249"/>
      <c r="C22" s="244"/>
      <c r="D22" s="246"/>
      <c r="E22" s="246"/>
      <c r="F22" s="253"/>
      <c r="G22" s="253"/>
      <c r="H22" s="239"/>
      <c r="I22" s="239"/>
      <c r="J22" s="268"/>
      <c r="K22" s="249"/>
      <c r="L22" s="244"/>
      <c r="M22" s="246"/>
      <c r="N22" s="246"/>
      <c r="O22" s="253"/>
      <c r="P22" s="253"/>
      <c r="Q22" s="239"/>
      <c r="R22" s="239"/>
    </row>
    <row r="29" ht="12.75">
      <c r="N29" s="65"/>
    </row>
  </sheetData>
  <sheetProtection/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6:K7"/>
    <mergeCell ref="L6:L7"/>
    <mergeCell ref="M6:M7"/>
    <mergeCell ref="N6:N7"/>
    <mergeCell ref="B4:B5"/>
    <mergeCell ref="C4:C5"/>
    <mergeCell ref="D4:D5"/>
    <mergeCell ref="E4:E5"/>
    <mergeCell ref="F4:F5"/>
    <mergeCell ref="G4:G5"/>
    <mergeCell ref="H6:H7"/>
    <mergeCell ref="I6:I7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1"/>
  <sheetViews>
    <sheetView tabSelected="1" zoomScalePageLayoutView="0" workbookViewId="0" topLeftCell="A1">
      <selection activeCell="A1" sqref="A1:P40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6"/>
      <c r="E1" s="313" t="s">
        <v>47</v>
      </c>
      <c r="F1" s="314"/>
      <c r="G1" s="314"/>
      <c r="H1" s="314"/>
      <c r="I1" s="314"/>
      <c r="J1" s="315"/>
      <c r="K1" s="316" t="str">
        <f>'[1]реквизиты'!$A$2</f>
        <v>World Cup stage “Memorial A. Kharlampiev” (M&amp;W, M combat sambo)</v>
      </c>
      <c r="L1" s="317"/>
      <c r="M1" s="317"/>
      <c r="N1" s="317"/>
      <c r="O1" s="317"/>
      <c r="P1" s="318"/>
    </row>
    <row r="2" spans="4:20" ht="26.25" customHeight="1" thickBot="1">
      <c r="D2" s="38"/>
      <c r="E2" s="319" t="str">
        <f>HYPERLINK('пр.взв.'!A4)</f>
        <v>Weight category 80 кg.</v>
      </c>
      <c r="F2" s="320"/>
      <c r="G2" s="320"/>
      <c r="H2" s="320"/>
      <c r="I2" s="320"/>
      <c r="J2" s="321"/>
      <c r="K2" s="322" t="str">
        <f>'[1]реквизиты'!$A$3</f>
        <v>March  22 -25.2013       Moscow (Russia)     </v>
      </c>
      <c r="L2" s="323"/>
      <c r="M2" s="323"/>
      <c r="N2" s="323"/>
      <c r="O2" s="323"/>
      <c r="P2" s="324"/>
      <c r="Q2" s="72"/>
      <c r="R2" s="72"/>
      <c r="S2" s="72"/>
      <c r="T2" s="72"/>
    </row>
    <row r="3" spans="17:19" ht="10.5" customHeight="1">
      <c r="Q3" s="2"/>
      <c r="R3" s="2"/>
      <c r="S3" s="2"/>
    </row>
    <row r="4" spans="3:17" ht="30.75" customHeight="1">
      <c r="C4" s="70"/>
      <c r="K4" s="2"/>
      <c r="L4" s="2"/>
      <c r="M4" s="329" t="s">
        <v>46</v>
      </c>
      <c r="N4" s="329"/>
      <c r="O4" s="329"/>
      <c r="P4" s="329"/>
      <c r="Q4" s="37"/>
    </row>
    <row r="5" spans="3:17" ht="5.25" customHeight="1" thickBot="1">
      <c r="C5" s="70"/>
      <c r="M5" s="85"/>
      <c r="N5" s="85"/>
      <c r="O5" s="85"/>
      <c r="P5" s="85"/>
      <c r="Q5" s="37"/>
    </row>
    <row r="6" spans="1:17" ht="15" customHeight="1" thickBot="1">
      <c r="A6" s="270" t="s">
        <v>42</v>
      </c>
      <c r="B6" s="86"/>
      <c r="C6" s="279">
        <v>1</v>
      </c>
      <c r="D6" s="285" t="str">
        <f>VLOOKUP(C6,'пр.взв.'!B7:F22,2,FALSE)</f>
        <v>ALEKSEEVA Irina</v>
      </c>
      <c r="E6" s="275">
        <f>VLOOKUP(C6,'пр.взв.'!B7:F22,3,FALSE)</f>
        <v>1990</v>
      </c>
      <c r="F6" s="304" t="str">
        <f>VLOOKUP(C6,'пр.взв.'!B7:F22,4,FALSE)</f>
        <v>RUS</v>
      </c>
      <c r="G6" s="90"/>
      <c r="H6" s="90"/>
      <c r="I6" s="90"/>
      <c r="J6" s="91"/>
      <c r="K6" s="91"/>
      <c r="L6" s="92"/>
      <c r="M6" s="327">
        <v>1</v>
      </c>
      <c r="N6" s="339">
        <f>K14</f>
        <v>3</v>
      </c>
      <c r="O6" s="337" t="str">
        <f>VLOOKUP(N6,'пр.взв.'!B7:E22,2,FALSE)</f>
        <v>HAMADA Shori</v>
      </c>
      <c r="P6" s="338" t="str">
        <f>VLOOKUP(N6,'пр.взв.'!B7:F22,4,FALSE)</f>
        <v>JPN</v>
      </c>
      <c r="Q6" s="37"/>
    </row>
    <row r="7" spans="1:17" ht="15" customHeight="1">
      <c r="A7" s="271"/>
      <c r="B7" s="86"/>
      <c r="C7" s="280"/>
      <c r="D7" s="286"/>
      <c r="E7" s="276"/>
      <c r="F7" s="305"/>
      <c r="G7" s="332">
        <v>1</v>
      </c>
      <c r="H7" s="90"/>
      <c r="I7" s="90"/>
      <c r="J7" s="91"/>
      <c r="K7" s="91"/>
      <c r="L7" s="92"/>
      <c r="M7" s="328"/>
      <c r="N7" s="335"/>
      <c r="O7" s="336"/>
      <c r="P7" s="334"/>
      <c r="Q7" s="37"/>
    </row>
    <row r="8" spans="1:17" ht="15" customHeight="1" thickBot="1">
      <c r="A8" s="271"/>
      <c r="B8" s="86"/>
      <c r="C8" s="283">
        <v>5</v>
      </c>
      <c r="D8" s="287" t="str">
        <f>VLOOKUP(C8,'пр.взв.'!B7:F22,2,FALSE)</f>
        <v>EZHOVA Ksenia</v>
      </c>
      <c r="E8" s="281" t="str">
        <f>VLOOKUP(C8,'пр.взв.'!B7:F22,3,FALSE)</f>
        <v>1986 ms</v>
      </c>
      <c r="F8" s="330" t="str">
        <f>VLOOKUP(C8,'пр.взв.'!B9:F24,4,FALSE)</f>
        <v>RUS</v>
      </c>
      <c r="G8" s="333"/>
      <c r="H8" s="93"/>
      <c r="I8" s="94"/>
      <c r="J8" s="91"/>
      <c r="K8" s="91"/>
      <c r="L8" s="92"/>
      <c r="M8" s="325">
        <v>2</v>
      </c>
      <c r="N8" s="335">
        <v>4</v>
      </c>
      <c r="O8" s="336" t="str">
        <f>VLOOKUP(N8,'пр.взв.'!B7:F22,2,FALSE)</f>
        <v>TSIMASHENKA Sviatlana</v>
      </c>
      <c r="P8" s="334" t="str">
        <f>VLOOKUP(N8,'пр.взв.'!B7:E22,4,FALSE)</f>
        <v>BLR</v>
      </c>
      <c r="Q8" s="37"/>
    </row>
    <row r="9" spans="1:17" ht="15" customHeight="1" thickBot="1">
      <c r="A9" s="272"/>
      <c r="B9" s="86"/>
      <c r="C9" s="284"/>
      <c r="D9" s="288"/>
      <c r="E9" s="282"/>
      <c r="F9" s="331"/>
      <c r="G9" s="90"/>
      <c r="H9" s="95"/>
      <c r="I9" s="311">
        <v>3</v>
      </c>
      <c r="J9" s="91"/>
      <c r="K9" s="91"/>
      <c r="L9" s="92"/>
      <c r="M9" s="326"/>
      <c r="N9" s="335"/>
      <c r="O9" s="336" t="e">
        <f>VLOOKUP(N9,'пр.взв.'!B1:E24,2,FALSE)</f>
        <v>#N/A</v>
      </c>
      <c r="P9" s="334" t="e">
        <f>VLOOKUP(N9,'пр.взв.'!B1:E24,4,FALSE)</f>
        <v>#N/A</v>
      </c>
      <c r="Q9" s="37"/>
    </row>
    <row r="10" spans="1:17" ht="15" customHeight="1" thickBot="1">
      <c r="A10" s="270" t="s">
        <v>43</v>
      </c>
      <c r="B10" s="86"/>
      <c r="C10" s="279">
        <v>3</v>
      </c>
      <c r="D10" s="285" t="str">
        <f>VLOOKUP(C10,'пр.взв.'!B7:F22,2,FALSE)</f>
        <v>HAMADA Shori</v>
      </c>
      <c r="E10" s="275">
        <f>VLOOKUP(C10,'пр.взв.'!B7:F22,3,FALSE)</f>
        <v>1990</v>
      </c>
      <c r="F10" s="304" t="str">
        <f>VLOOKUP(C10,'пр.взв.'!B11:F26,4,FALSE)</f>
        <v>JPN</v>
      </c>
      <c r="G10" s="90"/>
      <c r="H10" s="95"/>
      <c r="I10" s="312"/>
      <c r="J10" s="96"/>
      <c r="K10" s="91"/>
      <c r="L10" s="92"/>
      <c r="M10" s="302">
        <v>3</v>
      </c>
      <c r="N10" s="335">
        <v>1</v>
      </c>
      <c r="O10" s="336" t="str">
        <f>VLOOKUP(N10,'пр.взв.'!B7:F22,2,FALSE)</f>
        <v>ALEKSEEVA Irina</v>
      </c>
      <c r="P10" s="334" t="str">
        <f>VLOOKUP(N10,'пр.взв.'!B7:E22,4,FALSE)</f>
        <v>RUS</v>
      </c>
      <c r="Q10" s="37"/>
    </row>
    <row r="11" spans="1:17" ht="15" customHeight="1">
      <c r="A11" s="271"/>
      <c r="B11" s="86"/>
      <c r="C11" s="280"/>
      <c r="D11" s="286">
        <f>'пр.взв.'!C12</f>
        <v>0</v>
      </c>
      <c r="E11" s="276"/>
      <c r="F11" s="305">
        <f>'пр.взв.'!E12</f>
        <v>0</v>
      </c>
      <c r="G11" s="344">
        <v>3</v>
      </c>
      <c r="H11" s="97"/>
      <c r="I11" s="94"/>
      <c r="J11" s="98"/>
      <c r="K11" s="91"/>
      <c r="L11" s="92"/>
      <c r="M11" s="303"/>
      <c r="N11" s="335"/>
      <c r="O11" s="336" t="e">
        <f>VLOOKUP(N11,'пр.взв.'!B1:E26,2,FALSE)</f>
        <v>#N/A</v>
      </c>
      <c r="P11" s="334" t="e">
        <f>VLOOKUP(N11,'пр.взв.'!B1:E26,4,FALSE)</f>
        <v>#N/A</v>
      </c>
      <c r="Q11" s="37"/>
    </row>
    <row r="12" spans="1:17" ht="15" customHeight="1" thickBot="1">
      <c r="A12" s="271"/>
      <c r="B12" s="86"/>
      <c r="C12" s="283">
        <v>7</v>
      </c>
      <c r="D12" s="297" t="e">
        <f>VLOOKUP(C12,'пр.взв.'!B7:F22,2,FALSE)</f>
        <v>#N/A</v>
      </c>
      <c r="E12" s="295" t="e">
        <f>VLOOKUP(C12,'пр.взв.'!B7:F22,3,FALSE)</f>
        <v>#N/A</v>
      </c>
      <c r="F12" s="306" t="e">
        <f>VLOOKUP(C12,'пр.взв.'!B13:F28,4,FALSE)</f>
        <v>#N/A</v>
      </c>
      <c r="G12" s="345"/>
      <c r="H12" s="90"/>
      <c r="I12" s="95"/>
      <c r="J12" s="98"/>
      <c r="K12" s="91"/>
      <c r="L12" s="92"/>
      <c r="M12" s="302" t="s">
        <v>60</v>
      </c>
      <c r="N12" s="335">
        <v>2</v>
      </c>
      <c r="O12" s="336" t="str">
        <f>VLOOKUP(N12,'пр.взв.'!B9:F24,2,FALSE)</f>
        <v>ISLANBEKOVA Maryam</v>
      </c>
      <c r="P12" s="334" t="str">
        <f>VLOOKUP(N12,'пр.взв.'!B7:E24,4,FALSE)</f>
        <v>RUS</v>
      </c>
      <c r="Q12" s="37"/>
    </row>
    <row r="13" spans="1:17" ht="15" customHeight="1" thickBot="1">
      <c r="A13" s="272"/>
      <c r="B13" s="86"/>
      <c r="C13" s="284"/>
      <c r="D13" s="298">
        <f>'пр.взв.'!C20</f>
        <v>0</v>
      </c>
      <c r="E13" s="296"/>
      <c r="F13" s="307">
        <f>'пр.взв.'!E20</f>
        <v>0</v>
      </c>
      <c r="G13" s="90"/>
      <c r="H13" s="90"/>
      <c r="I13" s="95"/>
      <c r="J13" s="98"/>
      <c r="K13" s="91"/>
      <c r="L13" s="92"/>
      <c r="M13" s="303"/>
      <c r="N13" s="335"/>
      <c r="O13" s="336" t="e">
        <f>VLOOKUP(N13,'пр.взв.'!B3:E28,2,FALSE)</f>
        <v>#N/A</v>
      </c>
      <c r="P13" s="334" t="e">
        <f>VLOOKUP(N13,'пр.взв.'!B3:E28,4,FALSE)</f>
        <v>#N/A</v>
      </c>
      <c r="Q13" s="37"/>
    </row>
    <row r="14" spans="3:17" ht="15" customHeight="1">
      <c r="C14" s="277"/>
      <c r="D14" s="83"/>
      <c r="E14" s="83"/>
      <c r="F14" s="84"/>
      <c r="G14" s="90"/>
      <c r="H14" s="90"/>
      <c r="I14" s="95"/>
      <c r="J14" s="98"/>
      <c r="K14" s="309">
        <v>3</v>
      </c>
      <c r="L14" s="92"/>
      <c r="M14" s="348" t="s">
        <v>61</v>
      </c>
      <c r="N14" s="335">
        <v>5</v>
      </c>
      <c r="O14" s="336" t="str">
        <f>VLOOKUP(N14,'пр.взв.'!B1:F26,2,FALSE)</f>
        <v>EZHOVA Ksenia</v>
      </c>
      <c r="P14" s="334" t="str">
        <f>VLOOKUP(N14,'пр.взв.'!B1:E26,4,FALSE)</f>
        <v>RUS</v>
      </c>
      <c r="Q14" s="37"/>
    </row>
    <row r="15" spans="3:17" ht="15" customHeight="1" thickBot="1">
      <c r="C15" s="278"/>
      <c r="D15" s="83"/>
      <c r="E15" s="83"/>
      <c r="F15" s="84"/>
      <c r="G15" s="90"/>
      <c r="H15" s="90"/>
      <c r="I15" s="95"/>
      <c r="J15" s="98"/>
      <c r="K15" s="310"/>
      <c r="L15" s="92"/>
      <c r="M15" s="349"/>
      <c r="N15" s="335"/>
      <c r="O15" s="336" t="e">
        <f>VLOOKUP(N15,'пр.взв.'!B5:E30,2,FALSE)</f>
        <v>#N/A</v>
      </c>
      <c r="P15" s="334" t="e">
        <f>VLOOKUP(N15,'пр.взв.'!B5:E30,4,FALSE)</f>
        <v>#N/A</v>
      </c>
      <c r="Q15" s="37"/>
    </row>
    <row r="16" spans="1:17" ht="15" customHeight="1" thickBot="1">
      <c r="A16" s="270" t="s">
        <v>44</v>
      </c>
      <c r="B16" s="86"/>
      <c r="C16" s="273">
        <v>2</v>
      </c>
      <c r="D16" s="285" t="str">
        <f>VLOOKUP(C16,'пр.взв.'!B7:F22,2,FALSE)</f>
        <v>ISLANBEKOVA Maryam</v>
      </c>
      <c r="E16" s="275" t="str">
        <f>VLOOKUP(C16,'пр.взв.'!B7:F22,3,FALSE)</f>
        <v>1990 ms</v>
      </c>
      <c r="F16" s="304" t="str">
        <f>VLOOKUP(C16,'пр.взв.'!B7:F22,4,FALSE)</f>
        <v>RUS</v>
      </c>
      <c r="G16" s="90"/>
      <c r="H16" s="90"/>
      <c r="I16" s="95"/>
      <c r="J16" s="98"/>
      <c r="K16" s="91"/>
      <c r="L16" s="92"/>
      <c r="M16" s="346">
        <v>5</v>
      </c>
      <c r="N16" s="340"/>
      <c r="O16" s="341" t="e">
        <f>VLOOKUP(N16,'пр.взв.'!B3:F28,2,FALSE)</f>
        <v>#N/A</v>
      </c>
      <c r="P16" s="340" t="e">
        <f>VLOOKUP(N16,'пр.взв.'!B3:E28,4,FALSE)</f>
        <v>#N/A</v>
      </c>
      <c r="Q16" s="37"/>
    </row>
    <row r="17" spans="1:17" ht="15" customHeight="1">
      <c r="A17" s="271"/>
      <c r="B17" s="86"/>
      <c r="C17" s="274"/>
      <c r="D17" s="286">
        <f>'пр.взв.'!C10</f>
        <v>0</v>
      </c>
      <c r="E17" s="276"/>
      <c r="F17" s="305">
        <f>'пр.взв.'!E10</f>
        <v>0</v>
      </c>
      <c r="G17" s="332">
        <v>2</v>
      </c>
      <c r="H17" s="90"/>
      <c r="I17" s="95"/>
      <c r="J17" s="98"/>
      <c r="K17" s="91"/>
      <c r="L17" s="92"/>
      <c r="M17" s="347"/>
      <c r="N17" s="340"/>
      <c r="O17" s="341" t="e">
        <f>VLOOKUP(N17,'пр.взв.'!B7:E32,2,FALSE)</f>
        <v>#N/A</v>
      </c>
      <c r="P17" s="340" t="e">
        <f>VLOOKUP(N17,'пр.взв.'!B7:E32,4,FALSE)</f>
        <v>#N/A</v>
      </c>
      <c r="Q17" s="37"/>
    </row>
    <row r="18" spans="1:17" ht="15" customHeight="1" thickBot="1">
      <c r="A18" s="271"/>
      <c r="B18" s="86"/>
      <c r="C18" s="293">
        <v>6</v>
      </c>
      <c r="D18" s="297" t="e">
        <f>VLOOKUP(C18,'пр.взв.'!B7:F22,2,FALSE)</f>
        <v>#N/A</v>
      </c>
      <c r="E18" s="295" t="e">
        <f>VLOOKUP(C18,'пр.взв.'!B7:F22,3,FALSE)</f>
        <v>#N/A</v>
      </c>
      <c r="F18" s="306" t="e">
        <f>VLOOKUP(C18,'пр.взв.'!B7:F22,4,FALSE)</f>
        <v>#N/A</v>
      </c>
      <c r="G18" s="333"/>
      <c r="H18" s="93"/>
      <c r="I18" s="94"/>
      <c r="J18" s="98"/>
      <c r="K18" s="91"/>
      <c r="L18" s="92"/>
      <c r="M18" s="346" t="s">
        <v>41</v>
      </c>
      <c r="N18" s="340"/>
      <c r="O18" s="341" t="e">
        <f>VLOOKUP(N18,'пр.взв.'!B5:F30,2,FALSE)</f>
        <v>#N/A</v>
      </c>
      <c r="P18" s="340" t="e">
        <f>VLOOKUP(N18,'пр.взв.'!B1:E30,4,FALSE)</f>
        <v>#N/A</v>
      </c>
      <c r="Q18" s="37"/>
    </row>
    <row r="19" spans="1:17" ht="15" customHeight="1" thickBot="1">
      <c r="A19" s="272"/>
      <c r="B19" s="86"/>
      <c r="C19" s="300"/>
      <c r="D19" s="342">
        <f>'пр.взв.'!C18</f>
        <v>0</v>
      </c>
      <c r="E19" s="301"/>
      <c r="F19" s="343">
        <f>'пр.взв.'!E18</f>
        <v>0</v>
      </c>
      <c r="G19" s="90"/>
      <c r="H19" s="95"/>
      <c r="I19" s="311">
        <v>4</v>
      </c>
      <c r="J19" s="99"/>
      <c r="K19" s="91"/>
      <c r="L19" s="92"/>
      <c r="M19" s="347"/>
      <c r="N19" s="340"/>
      <c r="O19" s="341" t="e">
        <f>VLOOKUP(N19,'пр.взв.'!B1:E34,2,FALSE)</f>
        <v>#N/A</v>
      </c>
      <c r="P19" s="340" t="e">
        <f>VLOOKUP(N19,'пр.взв.'!B3:E34,4,FALSE)</f>
        <v>#N/A</v>
      </c>
      <c r="Q19" s="37"/>
    </row>
    <row r="20" spans="1:17" ht="15" customHeight="1" thickBot="1">
      <c r="A20" s="290" t="s">
        <v>45</v>
      </c>
      <c r="B20" s="109"/>
      <c r="C20" s="273">
        <v>4</v>
      </c>
      <c r="D20" s="285" t="str">
        <f>VLOOKUP(C20,'пр.взв.'!B7:F22,2,FALSE)</f>
        <v>TSIMASHENKA Sviatlana</v>
      </c>
      <c r="E20" s="275" t="str">
        <f>VLOOKUP(C20,'пр.взв.'!B7:F22,3,FALSE)</f>
        <v>1984 msik</v>
      </c>
      <c r="F20" s="304" t="str">
        <f>VLOOKUP(C20,'пр.взв.'!B7:F22,4,FALSE)</f>
        <v>BLR</v>
      </c>
      <c r="G20" s="90"/>
      <c r="H20" s="95"/>
      <c r="I20" s="312"/>
      <c r="J20" s="100"/>
      <c r="K20" s="91"/>
      <c r="L20" s="92"/>
      <c r="M20" s="346" t="s">
        <v>41</v>
      </c>
      <c r="N20" s="340"/>
      <c r="O20" s="341" t="e">
        <f>VLOOKUP(N20,'пр.взв.'!B1:F32,2,FALSE)</f>
        <v>#N/A</v>
      </c>
      <c r="P20" s="340" t="e">
        <f>VLOOKUP(N20,'пр.взв.'!B1:E32,4,FALSE)</f>
        <v>#N/A</v>
      </c>
      <c r="Q20" s="37"/>
    </row>
    <row r="21" spans="1:17" ht="15" customHeight="1">
      <c r="A21" s="291"/>
      <c r="B21" s="110"/>
      <c r="C21" s="274"/>
      <c r="D21" s="286">
        <f>'пр.взв.'!C14</f>
        <v>0</v>
      </c>
      <c r="E21" s="276"/>
      <c r="F21" s="305">
        <f>'пр.взв.'!E14</f>
        <v>0</v>
      </c>
      <c r="G21" s="344">
        <v>4</v>
      </c>
      <c r="H21" s="97"/>
      <c r="I21" s="94"/>
      <c r="J21" s="100"/>
      <c r="K21" s="91"/>
      <c r="L21" s="92"/>
      <c r="M21" s="347"/>
      <c r="N21" s="340"/>
      <c r="O21" s="341" t="e">
        <f>VLOOKUP(N21,'пр.взв.'!B1:E36,2,FALSE)</f>
        <v>#N/A</v>
      </c>
      <c r="P21" s="340" t="e">
        <f>VLOOKUP(N21,'пр.взв.'!B1:E36,4,FALSE)</f>
        <v>#N/A</v>
      </c>
      <c r="Q21" s="37"/>
    </row>
    <row r="22" spans="1:17" ht="15" customHeight="1" thickBot="1">
      <c r="A22" s="291"/>
      <c r="B22" s="110"/>
      <c r="C22" s="293">
        <v>8</v>
      </c>
      <c r="D22" s="297" t="e">
        <f>VLOOKUP(C22,'пр.взв.'!B7:F22,2,FALSE)</f>
        <v>#N/A</v>
      </c>
      <c r="E22" s="295" t="e">
        <f>VLOOKUP(C22,'пр.взв.'!B7:F22,3,FALSE)</f>
        <v>#N/A</v>
      </c>
      <c r="F22" s="306" t="e">
        <f>VLOOKUP(C22,'пр.взв.'!B7:F22,4,FALSE)</f>
        <v>#N/A</v>
      </c>
      <c r="G22" s="345"/>
      <c r="H22" s="90"/>
      <c r="I22" s="95"/>
      <c r="J22" s="100"/>
      <c r="K22" s="91"/>
      <c r="L22" s="92"/>
      <c r="M22" s="92"/>
      <c r="N22" s="92"/>
      <c r="O22" s="101"/>
      <c r="P22" s="102"/>
      <c r="Q22" s="37"/>
    </row>
    <row r="23" spans="1:17" ht="15" customHeight="1" thickBot="1">
      <c r="A23" s="292"/>
      <c r="B23" s="111"/>
      <c r="C23" s="294"/>
      <c r="D23" s="298">
        <f>'пр.взв.'!C22</f>
        <v>0</v>
      </c>
      <c r="E23" s="296"/>
      <c r="F23" s="307">
        <f>'пр.взв.'!E22</f>
        <v>0</v>
      </c>
      <c r="G23" s="103"/>
      <c r="H23" s="103"/>
      <c r="I23" s="104"/>
      <c r="J23" s="81"/>
      <c r="K23" s="92"/>
      <c r="L23" s="92"/>
      <c r="M23" s="92"/>
      <c r="N23" s="92"/>
      <c r="O23" s="101"/>
      <c r="P23" s="102"/>
      <c r="Q23" s="37"/>
    </row>
    <row r="24" spans="3:10" ht="25.5" customHeight="1">
      <c r="C24" s="105"/>
      <c r="D24" s="106"/>
      <c r="E24" s="106"/>
      <c r="F24" s="106"/>
      <c r="G24" s="106"/>
      <c r="H24" s="105"/>
      <c r="I24" s="106"/>
      <c r="J24" s="106"/>
    </row>
    <row r="25" spans="3:10" ht="12.75" customHeight="1">
      <c r="C25" s="106"/>
      <c r="D25" s="106"/>
      <c r="E25" s="106"/>
      <c r="F25" s="106"/>
      <c r="G25" s="106"/>
      <c r="H25" s="106"/>
      <c r="I25" s="106"/>
      <c r="J25" s="106"/>
    </row>
    <row r="26" spans="3:13" ht="13.5" customHeight="1">
      <c r="C26" s="289"/>
      <c r="D26" s="106"/>
      <c r="E26" s="106"/>
      <c r="F26" s="106"/>
      <c r="G26" s="106"/>
      <c r="H26" s="289"/>
      <c r="I26" s="106"/>
      <c r="J26" s="106"/>
      <c r="K26" s="12"/>
      <c r="L26" s="12"/>
      <c r="M26" s="12"/>
    </row>
    <row r="27" spans="3:13" ht="12.75" customHeight="1">
      <c r="C27" s="289"/>
      <c r="D27" s="106"/>
      <c r="E27" s="106"/>
      <c r="F27" s="106"/>
      <c r="G27" s="106"/>
      <c r="H27" s="289"/>
      <c r="I27" s="106"/>
      <c r="J27" s="106"/>
      <c r="K27" s="12"/>
      <c r="L27" s="12"/>
      <c r="M27" s="12"/>
    </row>
    <row r="28" spans="3:13" ht="15.75" customHeight="1">
      <c r="C28" s="106"/>
      <c r="D28" s="106"/>
      <c r="E28" s="107"/>
      <c r="F28" s="106"/>
      <c r="G28" s="106"/>
      <c r="H28" s="106"/>
      <c r="I28" s="106"/>
      <c r="J28" s="106"/>
      <c r="K28" s="12"/>
      <c r="L28" s="299"/>
      <c r="M28" s="299"/>
    </row>
    <row r="29" spans="3:13" ht="12.75" customHeight="1">
      <c r="C29" s="106"/>
      <c r="D29" s="106"/>
      <c r="E29" s="108"/>
      <c r="F29" s="106"/>
      <c r="G29" s="106"/>
      <c r="H29" s="106"/>
      <c r="I29" s="106"/>
      <c r="J29" s="106"/>
      <c r="K29" s="12"/>
      <c r="L29" s="308"/>
      <c r="M29" s="308"/>
    </row>
    <row r="30" spans="3:13" ht="13.5" customHeight="1">
      <c r="C30" s="289"/>
      <c r="D30" s="106"/>
      <c r="E30" s="106"/>
      <c r="F30" s="106"/>
      <c r="G30" s="106"/>
      <c r="H30" s="289"/>
      <c r="I30" s="106"/>
      <c r="J30" s="106"/>
      <c r="K30" s="12"/>
      <c r="L30" s="12"/>
      <c r="M30" s="12"/>
    </row>
    <row r="31" spans="3:13" ht="12.75">
      <c r="C31" s="289"/>
      <c r="D31" s="106"/>
      <c r="E31" s="106"/>
      <c r="F31" s="106"/>
      <c r="G31" s="106"/>
      <c r="H31" s="289"/>
      <c r="I31" s="106"/>
      <c r="J31" s="106"/>
      <c r="K31" s="12"/>
      <c r="L31" s="12"/>
      <c r="M31" s="12"/>
    </row>
    <row r="34" spans="5:8" ht="12.75">
      <c r="E34" s="2"/>
      <c r="F34" s="2"/>
      <c r="G34" s="2"/>
      <c r="H34" s="2"/>
    </row>
    <row r="35" spans="3:13" ht="15.75">
      <c r="C35" s="13" t="str">
        <f>'[1]реквизиты'!$A$8</f>
        <v>Chief referee</v>
      </c>
      <c r="D35" s="10"/>
      <c r="E35" s="10"/>
      <c r="F35" s="10"/>
      <c r="G35" s="2"/>
      <c r="H35" s="41"/>
      <c r="J35" s="79" t="str">
        <f>'[1]реквизиты'!$G$8</f>
        <v>Y. Shoya</v>
      </c>
      <c r="L35" s="87"/>
      <c r="M35" t="str">
        <f>'[1]реквизиты'!$G$9</f>
        <v>/RUS/</v>
      </c>
    </row>
    <row r="36" spans="3:13" ht="15.75">
      <c r="C36" s="81"/>
      <c r="D36" s="10"/>
      <c r="E36" s="10"/>
      <c r="F36" s="10"/>
      <c r="G36" s="2"/>
      <c r="H36" s="78"/>
      <c r="I36" s="2"/>
      <c r="J36" s="80"/>
      <c r="L36" s="88"/>
      <c r="M36" s="2"/>
    </row>
    <row r="37" spans="3:11" ht="15">
      <c r="C37" s="14">
        <f>HYPERLINK('[1]реквизиты'!$A$13)</f>
      </c>
      <c r="E37" s="10"/>
      <c r="F37" s="10"/>
      <c r="G37" s="14"/>
      <c r="H37" s="41">
        <f>HYPERLINK('[1]реквизиты'!$G$13)</f>
      </c>
      <c r="J37" s="79"/>
      <c r="K37" s="18"/>
    </row>
    <row r="38" spans="5:10" ht="15">
      <c r="E38" s="2"/>
      <c r="F38" s="2"/>
      <c r="G38" s="2"/>
      <c r="H38" s="2"/>
      <c r="J38" s="79"/>
    </row>
    <row r="39" spans="5:10" ht="15">
      <c r="E39" s="2"/>
      <c r="F39" s="2"/>
      <c r="G39" s="2"/>
      <c r="H39" s="2"/>
      <c r="J39" s="79"/>
    </row>
    <row r="40" spans="3:13" ht="15.75">
      <c r="C40" s="13" t="str">
        <f>'[1]реквизиты'!$A$10</f>
        <v>Chief  secretary</v>
      </c>
      <c r="E40" s="2"/>
      <c r="F40" s="2"/>
      <c r="G40" s="2"/>
      <c r="H40" s="2"/>
      <c r="J40" s="79" t="str">
        <f>'[1]реквизиты'!$G$10</f>
        <v>R. Zakirov</v>
      </c>
      <c r="L40" s="87"/>
      <c r="M40" t="str">
        <f>'[1]реквизиты'!$G$11</f>
        <v>/RUS/</v>
      </c>
    </row>
    <row r="41" spans="10:13" ht="15">
      <c r="J41" s="80"/>
      <c r="M41" s="89"/>
    </row>
  </sheetData>
  <sheetProtection/>
  <mergeCells count="87">
    <mergeCell ref="M12:M13"/>
    <mergeCell ref="F22:F23"/>
    <mergeCell ref="F16:F17"/>
    <mergeCell ref="D18:D19"/>
    <mergeCell ref="F18:F19"/>
    <mergeCell ref="D20:D21"/>
    <mergeCell ref="F20:F21"/>
    <mergeCell ref="G11:G12"/>
    <mergeCell ref="G17:G18"/>
    <mergeCell ref="G21:G22"/>
    <mergeCell ref="M18:M19"/>
    <mergeCell ref="M16:M17"/>
    <mergeCell ref="M14:M15"/>
    <mergeCell ref="M20:M21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8:N19"/>
    <mergeCell ref="O18:O19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L29:M29"/>
    <mergeCell ref="K14:K15"/>
    <mergeCell ref="I19:I20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N12:N13"/>
    <mergeCell ref="L28:M28"/>
    <mergeCell ref="C30:C31"/>
    <mergeCell ref="C18:C19"/>
    <mergeCell ref="E18:E19"/>
    <mergeCell ref="M10:M11"/>
    <mergeCell ref="H26:H27"/>
    <mergeCell ref="C26:C27"/>
    <mergeCell ref="F10:F11"/>
    <mergeCell ref="F12:F13"/>
    <mergeCell ref="D16:D17"/>
    <mergeCell ref="C10:C11"/>
    <mergeCell ref="E10:E11"/>
    <mergeCell ref="C12:C13"/>
    <mergeCell ref="E12:E13"/>
    <mergeCell ref="D10:D11"/>
    <mergeCell ref="D12:D13"/>
    <mergeCell ref="H30:H31"/>
    <mergeCell ref="A20:A23"/>
    <mergeCell ref="C20:C21"/>
    <mergeCell ref="E20:E21"/>
    <mergeCell ref="C22:C23"/>
    <mergeCell ref="E22:E23"/>
    <mergeCell ref="D22:D23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C8:C9"/>
    <mergeCell ref="D6:D7"/>
    <mergeCell ref="D8:D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2013-03-24T15:53:53Z</cp:lastPrinted>
  <dcterms:created xsi:type="dcterms:W3CDTF">1996-10-08T23:32:33Z</dcterms:created>
  <dcterms:modified xsi:type="dcterms:W3CDTF">2013-03-24T20:47:05Z</dcterms:modified>
  <cp:category/>
  <cp:version/>
  <cp:contentType/>
  <cp:contentStatus/>
</cp:coreProperties>
</file>