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<sst xmlns="http://schemas.openxmlformats.org/spreadsheetml/2006/main" count="162" uniqueCount="69">
  <si>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</si>
  <si>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</si>
  <si>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</si>
  <si>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</si>
  <si>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</si>
  <si>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</si>
  <si>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</si>
  <si>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</si>
  <si>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</si>
  <si>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</si>
  <si>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</si>
  <si>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</si>
  <si>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</si>
  <si>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</si>
  <si>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</si>
  <si>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</si>
  <si>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</si>
  <si>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</si>
  <si>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</si>
  <si>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</si>
  <si>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</si>
  <si>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</si>
  <si>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</si>
  <si>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</si>
  <si>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</si>
  <si>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</si>
  <si>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</si>
  <si>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</si>
  <si>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</si>
  <si>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</si>
  <si>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</si>
  <si>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</si>
  <si>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</si>
  <si>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</si>
  <si>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</si>
  <si>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</si>
  <si>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</si>
  <si>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</si>
  <si>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</si>
  <si>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</si>
  <si>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</si>
  <si>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</si>
  <si>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</si>
  <si>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</si>
  <si>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</si>
  <si>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</si>
  <si>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</si>
  <si>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</si>
  <si>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Struggle for 3 place </t>
  </si>
  <si>
    <t>RODINA Irina</t>
  </si>
  <si>
    <t>1973 dvms</t>
  </si>
  <si>
    <t>RUS</t>
  </si>
  <si>
    <t>MAISEYENKA Yelizaveta</t>
  </si>
  <si>
    <t>1990 ms</t>
  </si>
  <si>
    <t>BLR</t>
  </si>
  <si>
    <t>DAVTYAN Dzhuletta</t>
  </si>
  <si>
    <t>1988 ms</t>
  </si>
  <si>
    <t>RUS-M</t>
  </si>
  <si>
    <t>EREMEEVA Nadezhda</t>
  </si>
  <si>
    <t>1983 cms</t>
  </si>
  <si>
    <t>KALIUZHNAYA Katsiaryna</t>
  </si>
  <si>
    <t>1992 ms</t>
  </si>
  <si>
    <t>KARINA Bickute</t>
  </si>
  <si>
    <t>LTU</t>
  </si>
  <si>
    <t>MURASE  Haruka</t>
  </si>
  <si>
    <t>JPN</t>
  </si>
  <si>
    <t>Weight category +80 кg.</t>
  </si>
  <si>
    <t>5-7</t>
  </si>
  <si>
    <t>Перчик.В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</si>
</sst>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2"/>
      <color indexed="9"/>
      <name val="Arial Narrow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4" fillId="0" borderId="0" xfId="42" applyFont="1" applyBorder="1" applyAlignment="1" applyProtection="1">
      <alignment horizontal="left"/>
      <protection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3" fillId="0" borderId="0" xfId="43" applyFont="1" applyFill="1" applyBorder="1" applyAlignment="1">
      <alignment vertical="center" wrapText="1"/>
    </xf>
    <xf numFmtId="0" fontId="5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64" fontId="12" fillId="0" borderId="0" xfId="43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justify" wrapText="1"/>
    </xf>
    <xf numFmtId="0" fontId="15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21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5" fillId="0" borderId="0" xfId="42" applyFont="1" applyAlignment="1" applyProtection="1">
      <alignment horizontal="left" vertical="center"/>
      <protection/>
    </xf>
    <xf numFmtId="0" fontId="34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7" fillId="36" borderId="32" xfId="42" applyFont="1" applyFill="1" applyBorder="1" applyAlignment="1" applyProtection="1">
      <alignment horizontal="center" vertical="center" wrapText="1"/>
      <protection/>
    </xf>
    <xf numFmtId="0" fontId="27" fillId="36" borderId="19" xfId="42" applyFont="1" applyFill="1" applyBorder="1" applyAlignment="1" applyProtection="1">
      <alignment horizontal="center" vertical="center" wrapText="1"/>
      <protection/>
    </xf>
    <xf numFmtId="0" fontId="27" fillId="36" borderId="33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7" borderId="18" xfId="0" applyFont="1" applyFill="1" applyBorder="1" applyAlignment="1">
      <alignment horizontal="center" vertical="center"/>
    </xf>
    <xf numFmtId="0" fontId="30" fillId="37" borderId="30" xfId="0" applyFont="1" applyFill="1" applyBorder="1" applyAlignment="1">
      <alignment horizontal="center" vertical="center"/>
    </xf>
    <xf numFmtId="0" fontId="30" fillId="37" borderId="27" xfId="0" applyFont="1" applyFill="1" applyBorder="1" applyAlignment="1">
      <alignment horizontal="center" vertical="center"/>
    </xf>
    <xf numFmtId="0" fontId="29" fillId="35" borderId="0" xfId="42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 applyProtection="1">
      <alignment horizontal="center" vertical="center" wrapText="1"/>
      <protection/>
    </xf>
    <xf numFmtId="0" fontId="27" fillId="0" borderId="0" xfId="0" applyFont="1" applyAlignment="1">
      <alignment horizontal="left"/>
    </xf>
    <xf numFmtId="164" fontId="12" fillId="0" borderId="22" xfId="43" applyFont="1" applyBorder="1" applyAlignment="1">
      <alignment horizontal="center" vertical="center" wrapText="1"/>
    </xf>
    <xf numFmtId="164" fontId="12" fillId="0" borderId="34" xfId="43" applyFont="1" applyBorder="1" applyAlignment="1">
      <alignment horizontal="center" vertical="center" wrapText="1"/>
    </xf>
    <xf numFmtId="0" fontId="22" fillId="0" borderId="0" xfId="42" applyNumberFormat="1" applyFont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164" fontId="12" fillId="0" borderId="35" xfId="43" applyFont="1" applyBorder="1" applyAlignment="1">
      <alignment horizontal="center" vertical="center" wrapText="1"/>
    </xf>
    <xf numFmtId="164" fontId="12" fillId="0" borderId="36" xfId="43" applyFont="1" applyBorder="1" applyAlignment="1">
      <alignment horizontal="center" vertical="center" wrapText="1"/>
    </xf>
    <xf numFmtId="0" fontId="12" fillId="0" borderId="37" xfId="43" applyNumberFormat="1" applyFont="1" applyBorder="1" applyAlignment="1">
      <alignment horizontal="center" vertical="center" wrapText="1"/>
    </xf>
    <xf numFmtId="0" fontId="12" fillId="0" borderId="38" xfId="43" applyNumberFormat="1" applyFont="1" applyBorder="1" applyAlignment="1">
      <alignment horizontal="center" vertical="center" wrapText="1"/>
    </xf>
    <xf numFmtId="164" fontId="13" fillId="35" borderId="39" xfId="43" applyFont="1" applyFill="1" applyBorder="1" applyAlignment="1">
      <alignment horizontal="center" vertical="center" wrapText="1"/>
    </xf>
    <xf numFmtId="164" fontId="13" fillId="35" borderId="34" xfId="43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4" fontId="12" fillId="0" borderId="10" xfId="43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164" fontId="13" fillId="37" borderId="22" xfId="43" applyFont="1" applyFill="1" applyBorder="1" applyAlignment="1">
      <alignment horizontal="center" vertical="center" wrapText="1"/>
    </xf>
    <xf numFmtId="164" fontId="13" fillId="37" borderId="34" xfId="43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4" fillId="0" borderId="4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0" fillId="0" borderId="39" xfId="42" applyFont="1" applyBorder="1" applyAlignment="1" applyProtection="1">
      <alignment horizontal="left" vertical="center" wrapText="1"/>
      <protection/>
    </xf>
    <xf numFmtId="0" fontId="80" fillId="0" borderId="34" xfId="0" applyFont="1" applyBorder="1" applyAlignment="1">
      <alignment horizontal="left" vertical="center" wrapText="1"/>
    </xf>
    <xf numFmtId="0" fontId="80" fillId="0" borderId="39" xfId="42" applyFont="1" applyBorder="1" applyAlignment="1" applyProtection="1">
      <alignment horizontal="center" vertical="center" wrapText="1"/>
      <protection/>
    </xf>
    <xf numFmtId="0" fontId="80" fillId="0" borderId="34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22" xfId="42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>
      <alignment horizontal="left" vertical="center" wrapText="1"/>
    </xf>
    <xf numFmtId="0" fontId="14" fillId="0" borderId="22" xfId="42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9" xfId="42" applyFont="1" applyBorder="1" applyAlignment="1" applyProtection="1">
      <alignment horizontal="left" vertical="center" wrapText="1"/>
      <protection/>
    </xf>
    <xf numFmtId="0" fontId="14" fillId="0" borderId="34" xfId="0" applyFont="1" applyBorder="1" applyAlignment="1">
      <alignment horizontal="left" vertical="center" wrapText="1"/>
    </xf>
    <xf numFmtId="0" fontId="14" fillId="0" borderId="39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32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33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32" xfId="42" applyNumberFormat="1" applyFont="1" applyFill="1" applyBorder="1" applyAlignment="1" applyProtection="1">
      <alignment horizontal="center" vertical="center" wrapText="1"/>
      <protection/>
    </xf>
    <xf numFmtId="0" fontId="2" fillId="0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33" xfId="42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>
      <alignment horizontal="left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4" fillId="0" borderId="65" xfId="42" applyFont="1" applyBorder="1" applyAlignment="1" applyProtection="1">
      <alignment horizontal="center" vertical="center" wrapText="1"/>
      <protection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51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7" fillId="38" borderId="61" xfId="0" applyFont="1" applyFill="1" applyBorder="1" applyAlignment="1">
      <alignment horizontal="center" vertical="center" wrapText="1"/>
    </xf>
    <xf numFmtId="0" fontId="16" fillId="38" borderId="61" xfId="0" applyFont="1" applyFill="1" applyBorder="1" applyAlignment="1">
      <alignment horizontal="center" vertical="center"/>
    </xf>
    <xf numFmtId="0" fontId="81" fillId="0" borderId="66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67" xfId="0" applyNumberFormat="1" applyFont="1" applyFill="1" applyBorder="1" applyAlignment="1">
      <alignment horizontal="center" vertical="center"/>
    </xf>
    <xf numFmtId="0" fontId="7" fillId="0" borderId="68" xfId="0" applyNumberFormat="1" applyFont="1" applyFill="1" applyBorder="1" applyAlignment="1">
      <alignment horizontal="center" vertical="center"/>
    </xf>
    <xf numFmtId="0" fontId="7" fillId="0" borderId="69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71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/>
    </xf>
    <xf numFmtId="0" fontId="7" fillId="39" borderId="17" xfId="0" applyNumberFormat="1" applyFont="1" applyFill="1" applyBorder="1" applyAlignment="1">
      <alignment horizontal="center" vertical="center"/>
    </xf>
    <xf numFmtId="0" fontId="7" fillId="39" borderId="24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center" vertical="center" wrapText="1"/>
    </xf>
    <xf numFmtId="0" fontId="32" fillId="0" borderId="32" xfId="42" applyNumberFormat="1" applyFont="1" applyFill="1" applyBorder="1" applyAlignment="1" applyProtection="1">
      <alignment horizontal="center" vertical="center" wrapText="1"/>
      <protection/>
    </xf>
    <xf numFmtId="0" fontId="32" fillId="0" borderId="19" xfId="42" applyNumberFormat="1" applyFont="1" applyFill="1" applyBorder="1" applyAlignment="1" applyProtection="1">
      <alignment horizontal="center" vertical="center" wrapText="1"/>
      <protection/>
    </xf>
    <xf numFmtId="0" fontId="32" fillId="0" borderId="33" xfId="42" applyNumberFormat="1" applyFont="1" applyFill="1" applyBorder="1" applyAlignment="1" applyProtection="1">
      <alignment horizontal="center" vertical="center" wrapText="1"/>
      <protection/>
    </xf>
    <xf numFmtId="0" fontId="4" fillId="40" borderId="32" xfId="42" applyNumberFormat="1" applyFont="1" applyFill="1" applyBorder="1" applyAlignment="1" applyProtection="1">
      <alignment horizontal="center" vertical="center" wrapText="1"/>
      <protection/>
    </xf>
    <xf numFmtId="0" fontId="4" fillId="40" borderId="19" xfId="42" applyNumberFormat="1" applyFont="1" applyFill="1" applyBorder="1" applyAlignment="1" applyProtection="1">
      <alignment horizontal="center" vertical="center" wrapText="1"/>
      <protection/>
    </xf>
    <xf numFmtId="0" fontId="4" fillId="40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42" applyNumberFormat="1" applyFont="1" applyBorder="1" applyAlignment="1" applyProtection="1">
      <alignment horizontal="center" vertical="center" wrapText="1"/>
      <protection/>
    </xf>
    <xf numFmtId="0" fontId="5" fillId="0" borderId="19" xfId="42" applyNumberFormat="1" applyFont="1" applyBorder="1" applyAlignment="1" applyProtection="1">
      <alignment horizontal="center" vertical="center" wrapText="1"/>
      <protection/>
    </xf>
    <xf numFmtId="0" fontId="5" fillId="0" borderId="33" xfId="42" applyNumberFormat="1" applyFont="1" applyBorder="1" applyAlignment="1" applyProtection="1">
      <alignment horizontal="center" vertical="center" wrapText="1"/>
      <protection/>
    </xf>
    <xf numFmtId="0" fontId="7" fillId="36" borderId="61" xfId="0" applyFont="1" applyFill="1" applyBorder="1" applyAlignment="1">
      <alignment horizontal="center" vertical="center" wrapText="1"/>
    </xf>
    <xf numFmtId="0" fontId="16" fillId="36" borderId="61" xfId="0" applyFont="1" applyFill="1" applyBorder="1" applyAlignment="1">
      <alignment horizontal="center" vertical="center"/>
    </xf>
    <xf numFmtId="0" fontId="7" fillId="39" borderId="37" xfId="0" applyFont="1" applyFill="1" applyBorder="1" applyAlignment="1">
      <alignment horizontal="center" vertical="center" wrapText="1"/>
    </xf>
    <xf numFmtId="0" fontId="16" fillId="39" borderId="6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 horizontal="center" vertical="center" wrapText="1"/>
    </xf>
    <xf numFmtId="49" fontId="8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 vertical="center" wrapText="1"/>
    </xf>
    <xf numFmtId="0" fontId="36" fillId="35" borderId="61" xfId="0" applyFont="1" applyFill="1" applyBorder="1" applyAlignment="1">
      <alignment horizontal="center" vertical="center" wrapText="1"/>
    </xf>
    <xf numFmtId="0" fontId="37" fillId="35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6" fillId="37" borderId="22" xfId="0" applyFont="1" applyFill="1" applyBorder="1" applyAlignment="1">
      <alignment horizontal="center" vertical="center" wrapText="1"/>
    </xf>
    <xf numFmtId="0" fontId="37" fillId="37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36" fillId="35" borderId="23" xfId="0" applyFont="1" applyFill="1" applyBorder="1" applyAlignment="1">
      <alignment horizontal="center" vertical="center" wrapText="1"/>
    </xf>
    <xf numFmtId="0" fontId="37" fillId="35" borderId="3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textRotation="90"/>
    </xf>
    <xf numFmtId="0" fontId="4" fillId="0" borderId="62" xfId="0" applyFont="1" applyBorder="1" applyAlignment="1">
      <alignment horizontal="center" vertical="center" textRotation="90"/>
    </xf>
    <xf numFmtId="0" fontId="4" fillId="0" borderId="63" xfId="0" applyFont="1" applyBorder="1" applyAlignment="1">
      <alignment horizontal="center" vertical="center" textRotation="90"/>
    </xf>
    <xf numFmtId="0" fontId="36" fillId="37" borderId="37" xfId="0" applyFont="1" applyFill="1" applyBorder="1" applyAlignment="1">
      <alignment horizontal="center" vertical="center" wrapText="1"/>
    </xf>
    <xf numFmtId="0" fontId="37" fillId="37" borderId="61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left" vertical="center" wrapText="1"/>
    </xf>
    <xf numFmtId="0" fontId="81" fillId="0" borderId="38" xfId="0" applyFont="1" applyFill="1" applyBorder="1" applyAlignment="1">
      <alignment horizontal="left" vertical="center" wrapText="1"/>
    </xf>
    <xf numFmtId="0" fontId="82" fillId="0" borderId="66" xfId="0" applyFont="1" applyFill="1" applyBorder="1" applyAlignment="1">
      <alignment horizontal="left" vertical="center" wrapText="1"/>
    </xf>
    <xf numFmtId="0" fontId="82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8;&#1077;&#1085;&#1097;&#1080;&#1085;&#1099;,%20&#1073;&#1086;&#1077;&#1074;&#1086;&#1077;\&#1055;&#1088;&#1086;&#1090;&#1086;&#1082;&#1086;&#1083;&#1099;%20&#1078;&#1077;&#1085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Y. Shoya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6" sqref="A1:H36"/>
    </sheetView>
  </sheetViews>
  <sheetFormatPr defaultColWidth="9.140625" defaultRowHeight="12.75"/>
  <sheetData>
    <row r="1" spans="1:8" ht="40.5" customHeight="1" thickBot="1">
      <c r="A1" s="133" t="str">
        <f>'[1]реквизиты'!$A$2</f>
        <v>World Cup stage “Memorial A. Kharlampiev” (M&amp;W, M combat sambo)</v>
      </c>
      <c r="B1" s="134"/>
      <c r="C1" s="134"/>
      <c r="D1" s="134"/>
      <c r="E1" s="134"/>
      <c r="F1" s="134"/>
      <c r="G1" s="134"/>
      <c r="H1" s="135"/>
    </row>
    <row r="2" spans="1:8" ht="12.75">
      <c r="A2" s="136" t="str">
        <f>'[1]реквизиты'!$A$3</f>
        <v>March  22 -25.2013       Moscow (Russia)     </v>
      </c>
      <c r="B2" s="136"/>
      <c r="C2" s="136"/>
      <c r="D2" s="136"/>
      <c r="E2" s="136"/>
      <c r="F2" s="136"/>
      <c r="G2" s="136"/>
      <c r="H2" s="136"/>
    </row>
    <row r="3" spans="1:8" ht="18">
      <c r="A3" s="137" t="s">
        <v>38</v>
      </c>
      <c r="B3" s="137"/>
      <c r="C3" s="137"/>
      <c r="D3" s="137"/>
      <c r="E3" s="137"/>
      <c r="F3" s="137"/>
      <c r="G3" s="137"/>
      <c r="H3" s="137"/>
    </row>
    <row r="4" spans="1:8" ht="45" customHeight="1">
      <c r="A4" s="141" t="str">
        <f>'пр.взв.'!A4</f>
        <v>Weight category +80 кg.</v>
      </c>
      <c r="B4" s="141"/>
      <c r="C4" s="141"/>
      <c r="D4" s="141"/>
      <c r="E4" s="141"/>
      <c r="F4" s="141"/>
      <c r="G4" s="141"/>
      <c r="H4" s="141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 customHeight="1">
      <c r="A6" s="138" t="s">
        <v>32</v>
      </c>
      <c r="B6" s="130" t="str">
        <f>VLOOKUP(J6,'пр.взв.'!B7:F22,2,FALSE)</f>
        <v>RODINA Irina</v>
      </c>
      <c r="C6" s="130"/>
      <c r="D6" s="130"/>
      <c r="E6" s="130"/>
      <c r="F6" s="130"/>
      <c r="G6" s="130"/>
      <c r="H6" s="116" t="str">
        <f>VLOOKUP(J6,'пр.взв.'!B7:F22,3,FALSE)</f>
        <v>1973 dvms</v>
      </c>
      <c r="I6" s="73"/>
      <c r="J6" s="74">
        <v>6</v>
      </c>
    </row>
    <row r="7" spans="1:10" ht="18" customHeight="1">
      <c r="A7" s="139"/>
      <c r="B7" s="131"/>
      <c r="C7" s="131"/>
      <c r="D7" s="131"/>
      <c r="E7" s="131"/>
      <c r="F7" s="131"/>
      <c r="G7" s="131"/>
      <c r="H7" s="132"/>
      <c r="I7" s="73"/>
      <c r="J7" s="74"/>
    </row>
    <row r="8" spans="1:10" ht="18" customHeight="1">
      <c r="A8" s="139"/>
      <c r="B8" s="123" t="str">
        <f>VLOOKUP(J6,'пр.взв.'!B7:F22,4,FALSE)</f>
        <v>RUS</v>
      </c>
      <c r="C8" s="123"/>
      <c r="D8" s="123"/>
      <c r="E8" s="123"/>
      <c r="F8" s="123"/>
      <c r="G8" s="123"/>
      <c r="H8" s="124"/>
      <c r="I8" s="73"/>
      <c r="J8" s="74"/>
    </row>
    <row r="9" spans="1:10" ht="18.75" customHeight="1" thickBot="1">
      <c r="A9" s="140"/>
      <c r="B9" s="125"/>
      <c r="C9" s="125"/>
      <c r="D9" s="125"/>
      <c r="E9" s="125"/>
      <c r="F9" s="125"/>
      <c r="G9" s="125"/>
      <c r="H9" s="126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127" t="s">
        <v>33</v>
      </c>
      <c r="B11" s="130" t="str">
        <f>VLOOKUP(J11,'пр.взв.'!B2:F27,2,FALSE)</f>
        <v>MURASE  Haruka</v>
      </c>
      <c r="C11" s="130"/>
      <c r="D11" s="130"/>
      <c r="E11" s="130"/>
      <c r="F11" s="130"/>
      <c r="G11" s="130"/>
      <c r="H11" s="116">
        <f>VLOOKUP(J11,'пр.взв.'!B2:F27,3,FALSE)</f>
        <v>1989</v>
      </c>
      <c r="I11" s="73"/>
      <c r="J11" s="74">
        <v>1</v>
      </c>
    </row>
    <row r="12" spans="1:10" ht="18" customHeight="1">
      <c r="A12" s="128"/>
      <c r="B12" s="131" t="e">
        <f>VLOOKUP(J12,'пр.взв.'!B3:F28,2,FALSE)</f>
        <v>#N/A</v>
      </c>
      <c r="C12" s="131"/>
      <c r="D12" s="131"/>
      <c r="E12" s="131"/>
      <c r="F12" s="131"/>
      <c r="G12" s="131"/>
      <c r="H12" s="132"/>
      <c r="I12" s="73"/>
      <c r="J12" s="74"/>
    </row>
    <row r="13" spans="1:10" ht="18" customHeight="1">
      <c r="A13" s="128"/>
      <c r="B13" s="123" t="str">
        <f>VLOOKUP(J11,'пр.взв.'!B2:F27,4,FALSE)</f>
        <v>JPN</v>
      </c>
      <c r="C13" s="123"/>
      <c r="D13" s="123"/>
      <c r="E13" s="123"/>
      <c r="F13" s="123"/>
      <c r="G13" s="123"/>
      <c r="H13" s="124"/>
      <c r="I13" s="73"/>
      <c r="J13" s="74"/>
    </row>
    <row r="14" spans="1:10" ht="18.75" customHeight="1" thickBot="1">
      <c r="A14" s="129"/>
      <c r="B14" s="125" t="e">
        <f>VLOOKUP(J12,'пр.взв.'!B3:F28,4,FALSE)</f>
        <v>#N/A</v>
      </c>
      <c r="C14" s="125"/>
      <c r="D14" s="125"/>
      <c r="E14" s="125"/>
      <c r="F14" s="125"/>
      <c r="G14" s="125"/>
      <c r="H14" s="126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120" t="s">
        <v>34</v>
      </c>
      <c r="B16" s="130" t="str">
        <f>VLOOKUP(J16,'пр.взв.'!B1:F32,2,FALSE)</f>
        <v>KARINA Bickute</v>
      </c>
      <c r="C16" s="130"/>
      <c r="D16" s="130"/>
      <c r="E16" s="130"/>
      <c r="F16" s="130"/>
      <c r="G16" s="130"/>
      <c r="H16" s="116">
        <f>VLOOKUP(J16,'пр.взв.'!B1:F32,3,FALSE)</f>
        <v>1988</v>
      </c>
      <c r="I16" s="73"/>
      <c r="J16" s="74">
        <v>3</v>
      </c>
    </row>
    <row r="17" spans="1:10" ht="18" customHeight="1">
      <c r="A17" s="121"/>
      <c r="B17" s="131" t="e">
        <f>VLOOKUP(J17,'пр.взв.'!B2:F33,2,FALSE)</f>
        <v>#N/A</v>
      </c>
      <c r="C17" s="131"/>
      <c r="D17" s="131"/>
      <c r="E17" s="131"/>
      <c r="F17" s="131"/>
      <c r="G17" s="131"/>
      <c r="H17" s="132"/>
      <c r="I17" s="73"/>
      <c r="J17" s="74"/>
    </row>
    <row r="18" spans="1:10" ht="18" customHeight="1">
      <c r="A18" s="121"/>
      <c r="B18" s="123" t="str">
        <f>VLOOKUP(J16,'пр.взв.'!B1:F32,4,FALSE)</f>
        <v>LTU</v>
      </c>
      <c r="C18" s="123"/>
      <c r="D18" s="123"/>
      <c r="E18" s="123"/>
      <c r="F18" s="123"/>
      <c r="G18" s="123"/>
      <c r="H18" s="124"/>
      <c r="I18" s="73"/>
      <c r="J18" s="74"/>
    </row>
    <row r="19" spans="1:10" ht="18.75" customHeight="1" thickBot="1">
      <c r="A19" s="122"/>
      <c r="B19" s="125" t="e">
        <f>VLOOKUP(J17,'пр.взв.'!B2:F33,4,FALSE)</f>
        <v>#N/A</v>
      </c>
      <c r="C19" s="125"/>
      <c r="D19" s="125"/>
      <c r="E19" s="125"/>
      <c r="F19" s="125"/>
      <c r="G19" s="125"/>
      <c r="H19" s="126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customHeight="1">
      <c r="A21" s="120" t="s">
        <v>34</v>
      </c>
      <c r="B21" s="130" t="str">
        <f>VLOOKUP(J21,'пр.взв.'!B2:F37,2,FALSE)</f>
        <v>MAISEYENKA Yelizaveta</v>
      </c>
      <c r="C21" s="130"/>
      <c r="D21" s="130"/>
      <c r="E21" s="130"/>
      <c r="F21" s="130"/>
      <c r="G21" s="130"/>
      <c r="H21" s="116" t="str">
        <f>VLOOKUP(J21,'пр.взв.'!B2:F37,3,FALSE)</f>
        <v>1990 ms</v>
      </c>
      <c r="I21" s="73"/>
      <c r="J21" s="74">
        <v>4</v>
      </c>
    </row>
    <row r="22" spans="1:10" ht="18" customHeight="1">
      <c r="A22" s="121"/>
      <c r="B22" s="131" t="e">
        <f>VLOOKUP(J22,'пр.взв.'!B3:F38,2,FALSE)</f>
        <v>#N/A</v>
      </c>
      <c r="C22" s="131"/>
      <c r="D22" s="131"/>
      <c r="E22" s="131"/>
      <c r="F22" s="131"/>
      <c r="G22" s="131"/>
      <c r="H22" s="132"/>
      <c r="I22" s="73"/>
      <c r="J22" s="74"/>
    </row>
    <row r="23" spans="1:9" ht="18" customHeight="1">
      <c r="A23" s="121"/>
      <c r="B23" s="123" t="str">
        <f>VLOOKUP(J21,'пр.взв.'!B2:F37,4,FALSE)</f>
        <v>BLR</v>
      </c>
      <c r="C23" s="123"/>
      <c r="D23" s="123"/>
      <c r="E23" s="123"/>
      <c r="F23" s="123"/>
      <c r="G23" s="123"/>
      <c r="H23" s="124"/>
      <c r="I23" s="73"/>
    </row>
    <row r="24" spans="1:9" ht="18.75" customHeight="1" thickBot="1">
      <c r="A24" s="122"/>
      <c r="B24" s="125" t="e">
        <f>VLOOKUP(J22,'пр.взв.'!B3:F38,4,FALSE)</f>
        <v>#N/A</v>
      </c>
      <c r="C24" s="125"/>
      <c r="D24" s="125"/>
      <c r="E24" s="125"/>
      <c r="F24" s="125"/>
      <c r="G24" s="125"/>
      <c r="H24" s="126"/>
      <c r="I24" s="73"/>
    </row>
    <row r="25" spans="1:8" ht="18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39</v>
      </c>
      <c r="B26" s="73"/>
      <c r="C26" s="73"/>
      <c r="D26" s="73"/>
      <c r="E26" s="73"/>
      <c r="F26" s="73"/>
      <c r="G26" s="73"/>
      <c r="H26" s="73"/>
    </row>
    <row r="27" ht="13.5" thickBot="1"/>
    <row r="28" spans="1:8" ht="12.75">
      <c r="A28" s="114" t="s">
        <v>68</v>
      </c>
      <c r="B28" s="115"/>
      <c r="C28" s="115"/>
      <c r="D28" s="115"/>
      <c r="E28" s="115"/>
      <c r="F28" s="115"/>
      <c r="G28" s="115"/>
      <c r="H28" s="116"/>
    </row>
    <row r="29" spans="1:8" ht="13.5" thickBot="1">
      <c r="A29" s="117"/>
      <c r="B29" s="118"/>
      <c r="C29" s="118"/>
      <c r="D29" s="118"/>
      <c r="E29" s="118"/>
      <c r="F29" s="118"/>
      <c r="G29" s="118"/>
      <c r="H29" s="119"/>
    </row>
    <row r="32" spans="1:8" ht="18">
      <c r="A32" s="73" t="s">
        <v>40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</sheetData>
  <sheetProtection/>
  <mergeCells count="21">
    <mergeCell ref="B8:H9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7">
      <selection activeCell="F23" sqref="F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0" t="s">
        <v>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2:11" ht="53.25" customHeight="1">
      <c r="B2" s="83"/>
      <c r="C2" s="83"/>
      <c r="D2" s="142" t="str">
        <f>HYPERLINK('[1]реквизиты'!$A$2)</f>
        <v>World Cup stage “Memorial A. Kharlampiev” (M&amp;W, M combat sambo)</v>
      </c>
      <c r="E2" s="142"/>
      <c r="F2" s="142"/>
      <c r="G2" s="142"/>
      <c r="H2" s="142"/>
      <c r="I2" s="142"/>
      <c r="J2" s="142"/>
      <c r="K2" s="83"/>
    </row>
    <row r="3" spans="1:11" ht="18" customHeight="1">
      <c r="A3" s="146" t="str">
        <f>'пр.взв.'!A4</f>
        <v>Weight category +80 кg.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7.75" customHeight="1" thickBot="1">
      <c r="A4" s="172" t="s">
        <v>35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21" customHeight="1" thickBot="1">
      <c r="A5" s="56" t="s">
        <v>12</v>
      </c>
      <c r="B5" s="43" t="s">
        <v>5</v>
      </c>
      <c r="C5" s="45" t="s">
        <v>13</v>
      </c>
      <c r="D5" s="43" t="s">
        <v>6</v>
      </c>
      <c r="E5" s="46" t="s">
        <v>7</v>
      </c>
      <c r="F5" s="42" t="s">
        <v>14</v>
      </c>
      <c r="G5" s="47" t="s">
        <v>36</v>
      </c>
      <c r="H5" s="47" t="s">
        <v>17</v>
      </c>
      <c r="I5" s="47" t="s">
        <v>18</v>
      </c>
      <c r="J5" s="45" t="s">
        <v>37</v>
      </c>
      <c r="K5" s="47" t="s">
        <v>19</v>
      </c>
    </row>
    <row r="6" spans="1:11" ht="19.5" customHeight="1">
      <c r="A6" s="163"/>
      <c r="B6" s="150">
        <f>'пр.хода'!C27</f>
        <v>0</v>
      </c>
      <c r="C6" s="166" t="s">
        <v>20</v>
      </c>
      <c r="D6" s="168" t="e">
        <f>VLOOKUP(B6,'пр.взв.'!B7:E22,2,FALSE)</f>
        <v>#N/A</v>
      </c>
      <c r="E6" s="156" t="e">
        <f>VLOOKUP(B6,'пр.взв.'!B7:E22,3,FALSE)</f>
        <v>#N/A</v>
      </c>
      <c r="F6" s="158" t="e">
        <f>VLOOKUP(B6,'пр.взв.'!B7:E22,4,FALSE)</f>
        <v>#N/A</v>
      </c>
      <c r="G6" s="148"/>
      <c r="H6" s="144"/>
      <c r="I6" s="148"/>
      <c r="J6" s="144"/>
      <c r="K6" s="57" t="s">
        <v>23</v>
      </c>
    </row>
    <row r="7" spans="1:11" ht="19.5" customHeight="1" thickBot="1">
      <c r="A7" s="164"/>
      <c r="B7" s="151"/>
      <c r="C7" s="167"/>
      <c r="D7" s="169"/>
      <c r="E7" s="157"/>
      <c r="F7" s="159"/>
      <c r="G7" s="149"/>
      <c r="H7" s="145"/>
      <c r="I7" s="149"/>
      <c r="J7" s="145"/>
      <c r="K7" s="58" t="s">
        <v>2</v>
      </c>
    </row>
    <row r="8" spans="1:11" ht="19.5" customHeight="1">
      <c r="A8" s="164"/>
      <c r="B8" s="150">
        <f>'пр.хода'!C31</f>
        <v>0</v>
      </c>
      <c r="C8" s="152" t="s">
        <v>21</v>
      </c>
      <c r="D8" s="154" t="e">
        <f>VLOOKUP(B8,'пр.взв.'!B7:E22,2,FALSE)</f>
        <v>#N/A</v>
      </c>
      <c r="E8" s="160" t="e">
        <f>VLOOKUP(B8,'пр.взв.'!B7:E22,3,FALSE)</f>
        <v>#N/A</v>
      </c>
      <c r="F8" s="161" t="e">
        <f>VLOOKUP(B8,'пр.взв.'!B7:E22,4,FALSE)</f>
        <v>#N/A</v>
      </c>
      <c r="G8" s="162"/>
      <c r="H8" s="144"/>
      <c r="I8" s="148"/>
      <c r="J8" s="144"/>
      <c r="K8" s="58" t="s">
        <v>24</v>
      </c>
    </row>
    <row r="9" spans="1:11" ht="19.5" customHeight="1" thickBot="1">
      <c r="A9" s="165"/>
      <c r="B9" s="151"/>
      <c r="C9" s="153"/>
      <c r="D9" s="155"/>
      <c r="E9" s="157"/>
      <c r="F9" s="159"/>
      <c r="G9" s="149"/>
      <c r="H9" s="145"/>
      <c r="I9" s="149"/>
      <c r="J9" s="145"/>
      <c r="K9" s="59"/>
    </row>
    <row r="10" spans="1:11" ht="24" customHeight="1">
      <c r="A10" s="12"/>
      <c r="B10" s="12"/>
      <c r="C10" s="48"/>
      <c r="D10" s="12"/>
      <c r="E10" s="49"/>
      <c r="F10" s="12"/>
      <c r="G10" s="12"/>
      <c r="H10" s="12"/>
      <c r="I10" s="12"/>
      <c r="J10" s="12"/>
      <c r="K10" s="12"/>
    </row>
    <row r="11" spans="1:11" ht="19.5" customHeight="1">
      <c r="A11" s="51"/>
      <c r="B11" s="50"/>
      <c r="C11" s="52"/>
      <c r="D11" s="52"/>
      <c r="E11" s="52"/>
      <c r="F11" s="53"/>
      <c r="G11" s="50"/>
      <c r="H11" s="50"/>
      <c r="I11" s="54"/>
      <c r="J11" s="55"/>
      <c r="K11" s="12"/>
    </row>
    <row r="12" spans="1:11" ht="20.25" customHeight="1" thickBot="1">
      <c r="A12" s="174" t="s">
        <v>22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</row>
    <row r="13" spans="1:11" ht="26.25" thickBot="1">
      <c r="A13" s="44" t="s">
        <v>12</v>
      </c>
      <c r="B13" s="43" t="s">
        <v>5</v>
      </c>
      <c r="C13" s="45" t="s">
        <v>13</v>
      </c>
      <c r="D13" s="43" t="s">
        <v>6</v>
      </c>
      <c r="E13" s="46" t="s">
        <v>7</v>
      </c>
      <c r="F13" s="42" t="s">
        <v>14</v>
      </c>
      <c r="G13" s="47" t="s">
        <v>36</v>
      </c>
      <c r="H13" s="47" t="s">
        <v>17</v>
      </c>
      <c r="I13" s="47" t="s">
        <v>18</v>
      </c>
      <c r="J13" s="45" t="s">
        <v>37</v>
      </c>
      <c r="K13" s="47" t="s">
        <v>19</v>
      </c>
    </row>
    <row r="14" spans="1:11" ht="19.5" customHeight="1">
      <c r="A14" s="163"/>
      <c r="B14" s="150">
        <f>'пр.хода'!I9</f>
        <v>1</v>
      </c>
      <c r="C14" s="166" t="s">
        <v>20</v>
      </c>
      <c r="D14" s="168" t="str">
        <f>VLOOKUP(B14,'пр.взв.'!B7:E22,2,FALSE)</f>
        <v>MURASE  Haruka</v>
      </c>
      <c r="E14" s="156">
        <f>VLOOKUP(B14,'пр.взв.'!B7:E22,3,FALSE)</f>
        <v>1989</v>
      </c>
      <c r="F14" s="156" t="str">
        <f>VLOOKUP(B14,'пр.взв.'!B7:E22,4,FALSE)</f>
        <v>JPN</v>
      </c>
      <c r="G14" s="148"/>
      <c r="H14" s="144"/>
      <c r="I14" s="148"/>
      <c r="J14" s="144"/>
      <c r="K14" s="57" t="s">
        <v>23</v>
      </c>
    </row>
    <row r="15" spans="1:11" ht="19.5" customHeight="1" thickBot="1">
      <c r="A15" s="164"/>
      <c r="B15" s="151"/>
      <c r="C15" s="167"/>
      <c r="D15" s="169"/>
      <c r="E15" s="157"/>
      <c r="F15" s="157"/>
      <c r="G15" s="149"/>
      <c r="H15" s="145"/>
      <c r="I15" s="149"/>
      <c r="J15" s="145"/>
      <c r="K15" s="58" t="s">
        <v>2</v>
      </c>
    </row>
    <row r="16" spans="1:11" ht="19.5" customHeight="1">
      <c r="A16" s="164"/>
      <c r="B16" s="150">
        <f>'пр.хода'!I19</f>
        <v>6</v>
      </c>
      <c r="C16" s="152" t="s">
        <v>21</v>
      </c>
      <c r="D16" s="173" t="str">
        <f>VLOOKUP(B16,'пр.взв.'!B7:E22,2,FALSE)</f>
        <v>RODINA Irina</v>
      </c>
      <c r="E16" s="160" t="str">
        <f>VLOOKUP(B16,'пр.взв.'!B7:E22,3,FALSE)</f>
        <v>1973 dvms</v>
      </c>
      <c r="F16" s="160" t="str">
        <f>VLOOKUP(B16,'пр.взв.'!B7:E22,4,FALSE)</f>
        <v>RUS</v>
      </c>
      <c r="G16" s="162"/>
      <c r="H16" s="144"/>
      <c r="I16" s="148"/>
      <c r="J16" s="144"/>
      <c r="K16" s="58" t="s">
        <v>24</v>
      </c>
    </row>
    <row r="17" spans="1:11" ht="19.5" customHeight="1" thickBot="1">
      <c r="A17" s="165"/>
      <c r="B17" s="151"/>
      <c r="C17" s="153"/>
      <c r="D17" s="169"/>
      <c r="E17" s="157"/>
      <c r="F17" s="157"/>
      <c r="G17" s="149"/>
      <c r="H17" s="145"/>
      <c r="I17" s="149"/>
      <c r="J17" s="145"/>
      <c r="K17" s="59"/>
    </row>
    <row r="18" ht="19.5" customHeight="1"/>
    <row r="19" spans="1:11" ht="19.5" customHeight="1">
      <c r="A19" s="13" t="str">
        <f>'[1]реквизиты'!$A$8</f>
        <v>Chief referee</v>
      </c>
      <c r="B19" s="10"/>
      <c r="C19" s="10"/>
      <c r="D19" s="10"/>
      <c r="E19" s="2"/>
      <c r="F19" s="41"/>
      <c r="H19" s="143" t="str">
        <f>'пр.хода'!J36</f>
        <v>Y. Shoya</v>
      </c>
      <c r="I19" s="143"/>
      <c r="J19" s="143"/>
      <c r="K19" t="str">
        <f>'[1]реквизиты'!$G$9</f>
        <v>/RUS/</v>
      </c>
    </row>
    <row r="20" spans="1:8" ht="19.5" customHeight="1">
      <c r="A20" s="10"/>
      <c r="B20" s="10"/>
      <c r="C20" s="10"/>
      <c r="D20" s="10"/>
      <c r="E20" s="2"/>
      <c r="F20" s="78"/>
      <c r="G20" s="2"/>
      <c r="H20" s="79"/>
    </row>
    <row r="21" spans="1:11" ht="15">
      <c r="A21" s="13" t="str">
        <f>'[1]реквизиты'!$A$10</f>
        <v>Chief  secretary</v>
      </c>
      <c r="C21" s="2"/>
      <c r="D21" s="2"/>
      <c r="E21" s="2"/>
      <c r="F21" s="2"/>
      <c r="H21" s="143" t="str">
        <f>'[1]реквизиты'!$G$10</f>
        <v>R. Zakirov</v>
      </c>
      <c r="I21" s="143"/>
      <c r="J21" s="143"/>
      <c r="K21" t="str">
        <f>'[1]реквизиты'!$G$11</f>
        <v>/RUS/</v>
      </c>
    </row>
  </sheetData>
  <sheetProtection/>
  <mergeCells count="45">
    <mergeCell ref="A1:K1"/>
    <mergeCell ref="A4:K4"/>
    <mergeCell ref="J14:J15"/>
    <mergeCell ref="B16:B17"/>
    <mergeCell ref="C16:C17"/>
    <mergeCell ref="D16:D17"/>
    <mergeCell ref="F16:F17"/>
    <mergeCell ref="G16:G17"/>
    <mergeCell ref="H16:H17"/>
    <mergeCell ref="E16:E17"/>
    <mergeCell ref="I14:I15"/>
    <mergeCell ref="E14:E15"/>
    <mergeCell ref="F14:F15"/>
    <mergeCell ref="G14:G15"/>
    <mergeCell ref="I16:I17"/>
    <mergeCell ref="A12:K12"/>
    <mergeCell ref="A14:A17"/>
    <mergeCell ref="B14:B15"/>
    <mergeCell ref="C14:C15"/>
    <mergeCell ref="D14:D15"/>
    <mergeCell ref="A6:A9"/>
    <mergeCell ref="B6:B7"/>
    <mergeCell ref="C6:C7"/>
    <mergeCell ref="D6:D7"/>
    <mergeCell ref="G6:G7"/>
    <mergeCell ref="H6:H7"/>
    <mergeCell ref="E8:E9"/>
    <mergeCell ref="F8:F9"/>
    <mergeCell ref="G8:G9"/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H8:H9"/>
    <mergeCell ref="B8:B9"/>
    <mergeCell ref="C8:C9"/>
    <mergeCell ref="D8:D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C19" sqref="C19:C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9" t="s">
        <v>11</v>
      </c>
      <c r="B1" s="189"/>
      <c r="C1" s="189"/>
      <c r="D1" s="189"/>
      <c r="E1" s="189"/>
      <c r="F1" s="189"/>
    </row>
    <row r="2" spans="1:6" ht="41.25" customHeight="1">
      <c r="A2" s="188" t="str">
        <f>HYPERLINK('[1]реквизиты'!$A$2)</f>
        <v>World Cup stage “Memorial A. Kharlampiev” (M&amp;W, M combat sambo)</v>
      </c>
      <c r="B2" s="188"/>
      <c r="C2" s="188"/>
      <c r="D2" s="188"/>
      <c r="E2" s="188"/>
      <c r="F2" s="188"/>
    </row>
    <row r="3" spans="1:10" ht="26.25" customHeight="1">
      <c r="A3" s="190" t="str">
        <f>HYPERLINK('[1]реквизиты'!$A$3)</f>
        <v>March  22 -25.2013       Moscow (Russia)     </v>
      </c>
      <c r="B3" s="190"/>
      <c r="C3" s="190"/>
      <c r="D3" s="190"/>
      <c r="E3" s="190"/>
      <c r="F3" s="190"/>
      <c r="G3" s="11"/>
      <c r="H3" s="11"/>
      <c r="I3" s="11"/>
      <c r="J3" s="12"/>
    </row>
    <row r="4" spans="1:10" ht="21.75" customHeight="1" thickBot="1">
      <c r="A4" s="195" t="s">
        <v>66</v>
      </c>
      <c r="B4" s="195"/>
      <c r="C4" s="195"/>
      <c r="D4" s="195"/>
      <c r="E4" s="195"/>
      <c r="F4" s="195"/>
      <c r="G4" s="11"/>
      <c r="H4" s="11"/>
      <c r="I4" s="11"/>
      <c r="J4" s="12"/>
    </row>
    <row r="5" spans="1:6" ht="12.75" customHeight="1">
      <c r="A5" s="196" t="s">
        <v>4</v>
      </c>
      <c r="B5" s="198" t="s">
        <v>5</v>
      </c>
      <c r="C5" s="196" t="s">
        <v>6</v>
      </c>
      <c r="D5" s="196" t="s">
        <v>29</v>
      </c>
      <c r="E5" s="196" t="s">
        <v>8</v>
      </c>
      <c r="F5" s="196" t="s">
        <v>9</v>
      </c>
    </row>
    <row r="6" spans="1:6" ht="12.75" customHeight="1" thickBot="1">
      <c r="A6" s="197" t="s">
        <v>4</v>
      </c>
      <c r="B6" s="199"/>
      <c r="C6" s="197" t="s">
        <v>6</v>
      </c>
      <c r="D6" s="197" t="s">
        <v>7</v>
      </c>
      <c r="E6" s="197" t="s">
        <v>8</v>
      </c>
      <c r="F6" s="197" t="s">
        <v>9</v>
      </c>
    </row>
    <row r="7" spans="1:6" ht="12.75" customHeight="1">
      <c r="A7" s="178">
        <v>1</v>
      </c>
      <c r="B7" s="200">
        <v>6</v>
      </c>
      <c r="C7" s="176" t="s">
        <v>49</v>
      </c>
      <c r="D7" s="177" t="s">
        <v>50</v>
      </c>
      <c r="E7" s="177" t="s">
        <v>51</v>
      </c>
      <c r="F7" s="193"/>
    </row>
    <row r="8" spans="1:6" ht="12.75" customHeight="1">
      <c r="A8" s="179"/>
      <c r="B8" s="201"/>
      <c r="C8" s="176"/>
      <c r="D8" s="177"/>
      <c r="E8" s="177"/>
      <c r="F8" s="194"/>
    </row>
    <row r="9" spans="1:6" ht="12.75" customHeight="1">
      <c r="A9" s="182">
        <v>2</v>
      </c>
      <c r="B9" s="175">
        <v>4</v>
      </c>
      <c r="C9" s="176" t="s">
        <v>52</v>
      </c>
      <c r="D9" s="177" t="s">
        <v>53</v>
      </c>
      <c r="E9" s="177" t="s">
        <v>54</v>
      </c>
      <c r="F9" s="191"/>
    </row>
    <row r="10" spans="1:6" ht="12.75" customHeight="1">
      <c r="A10" s="182"/>
      <c r="B10" s="175"/>
      <c r="C10" s="176"/>
      <c r="D10" s="177"/>
      <c r="E10" s="177"/>
      <c r="F10" s="191"/>
    </row>
    <row r="11" spans="1:6" ht="12.75" customHeight="1">
      <c r="A11" s="182">
        <v>3</v>
      </c>
      <c r="B11" s="175">
        <v>5</v>
      </c>
      <c r="C11" s="176" t="s">
        <v>55</v>
      </c>
      <c r="D11" s="177" t="s">
        <v>56</v>
      </c>
      <c r="E11" s="177" t="s">
        <v>57</v>
      </c>
      <c r="F11" s="191"/>
    </row>
    <row r="12" spans="1:6" ht="15" customHeight="1" thickBot="1">
      <c r="A12" s="182"/>
      <c r="B12" s="175"/>
      <c r="C12" s="176"/>
      <c r="D12" s="177"/>
      <c r="E12" s="177"/>
      <c r="F12" s="191"/>
    </row>
    <row r="13" spans="1:6" ht="12.75" customHeight="1">
      <c r="A13" s="178">
        <v>4</v>
      </c>
      <c r="B13" s="175">
        <v>2</v>
      </c>
      <c r="C13" s="176" t="s">
        <v>58</v>
      </c>
      <c r="D13" s="177" t="s">
        <v>59</v>
      </c>
      <c r="E13" s="177" t="s">
        <v>51</v>
      </c>
      <c r="F13" s="191"/>
    </row>
    <row r="14" spans="1:6" ht="15" customHeight="1">
      <c r="A14" s="179"/>
      <c r="B14" s="175"/>
      <c r="C14" s="176"/>
      <c r="D14" s="177"/>
      <c r="E14" s="177"/>
      <c r="F14" s="191"/>
    </row>
    <row r="15" spans="1:6" ht="15" customHeight="1">
      <c r="A15" s="182">
        <v>5</v>
      </c>
      <c r="B15" s="175">
        <v>7</v>
      </c>
      <c r="C15" s="176" t="s">
        <v>60</v>
      </c>
      <c r="D15" s="177" t="s">
        <v>61</v>
      </c>
      <c r="E15" s="177" t="s">
        <v>54</v>
      </c>
      <c r="F15" s="191"/>
    </row>
    <row r="16" spans="1:6" ht="15.75" customHeight="1">
      <c r="A16" s="182"/>
      <c r="B16" s="175"/>
      <c r="C16" s="176"/>
      <c r="D16" s="177"/>
      <c r="E16" s="177"/>
      <c r="F16" s="191"/>
    </row>
    <row r="17" spans="1:6" ht="12.75" customHeight="1">
      <c r="A17" s="182">
        <v>6</v>
      </c>
      <c r="B17" s="175">
        <v>3</v>
      </c>
      <c r="C17" s="176" t="s">
        <v>62</v>
      </c>
      <c r="D17" s="177">
        <v>1988</v>
      </c>
      <c r="E17" s="177" t="s">
        <v>63</v>
      </c>
      <c r="F17" s="191"/>
    </row>
    <row r="18" spans="1:6" ht="15" customHeight="1" thickBot="1">
      <c r="A18" s="182"/>
      <c r="B18" s="175"/>
      <c r="C18" s="176"/>
      <c r="D18" s="177"/>
      <c r="E18" s="177"/>
      <c r="F18" s="191"/>
    </row>
    <row r="19" spans="1:6" ht="12.75" customHeight="1">
      <c r="A19" s="178">
        <v>7</v>
      </c>
      <c r="B19" s="175">
        <v>1</v>
      </c>
      <c r="C19" s="176" t="s">
        <v>64</v>
      </c>
      <c r="D19" s="177">
        <v>1989</v>
      </c>
      <c r="E19" s="177" t="s">
        <v>65</v>
      </c>
      <c r="F19" s="191"/>
    </row>
    <row r="20" spans="1:6" ht="15" customHeight="1">
      <c r="A20" s="179"/>
      <c r="B20" s="175"/>
      <c r="C20" s="176"/>
      <c r="D20" s="177"/>
      <c r="E20" s="177"/>
      <c r="F20" s="191"/>
    </row>
    <row r="21" spans="1:6" ht="12.75" customHeight="1">
      <c r="A21" s="182">
        <v>8</v>
      </c>
      <c r="B21" s="175"/>
      <c r="C21" s="184"/>
      <c r="D21" s="186"/>
      <c r="E21" s="180"/>
      <c r="F21" s="191"/>
    </row>
    <row r="22" spans="1:6" ht="15" customHeight="1" thickBot="1">
      <c r="A22" s="182"/>
      <c r="B22" s="183"/>
      <c r="C22" s="185"/>
      <c r="D22" s="187"/>
      <c r="E22" s="181"/>
      <c r="F22" s="192"/>
    </row>
    <row r="24" ht="15" customHeight="1"/>
    <row r="25" spans="5:6" ht="12.75">
      <c r="E25" s="7"/>
      <c r="F25" s="7"/>
    </row>
    <row r="26" spans="1:6" ht="24" customHeight="1">
      <c r="A26" s="13">
        <f>HYPERLINK('[1]реквизиты'!$A$11)</f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8">
    <mergeCell ref="F13:F14"/>
    <mergeCell ref="A4:F4"/>
    <mergeCell ref="E5:E6"/>
    <mergeCell ref="F5:F6"/>
    <mergeCell ref="A5:A6"/>
    <mergeCell ref="B5:B6"/>
    <mergeCell ref="C5:C6"/>
    <mergeCell ref="D5:D6"/>
    <mergeCell ref="A7:A8"/>
    <mergeCell ref="B7:B8"/>
    <mergeCell ref="C7:C8"/>
    <mergeCell ref="D7:D8"/>
    <mergeCell ref="E11:E12"/>
    <mergeCell ref="A13:A14"/>
    <mergeCell ref="B13:B14"/>
    <mergeCell ref="C13:C14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D13:D14"/>
    <mergeCell ref="E13:E14"/>
    <mergeCell ref="A11:A12"/>
    <mergeCell ref="B11:B12"/>
    <mergeCell ref="C11:C12"/>
    <mergeCell ref="D11:D12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A17:A18"/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5" t="str">
        <f>'пр.хода'!K1</f>
        <v>World Cup stage “Memorial A. Kharlampiev” (M&amp;W, M combat sambo)</v>
      </c>
      <c r="D1" s="226"/>
      <c r="E1" s="226"/>
      <c r="F1" s="226"/>
      <c r="G1" s="226"/>
      <c r="H1" s="226"/>
      <c r="I1" s="226"/>
      <c r="J1" s="227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1"/>
      <c r="B2" s="31"/>
      <c r="C2" s="228" t="str">
        <f>'пр.хода'!K2</f>
        <v>March  22 -25.2013       Moscow (Russia)     </v>
      </c>
      <c r="D2" s="228"/>
      <c r="E2" s="228"/>
      <c r="F2" s="228"/>
      <c r="G2" s="228"/>
      <c r="H2" s="228"/>
      <c r="I2" s="228"/>
      <c r="J2" s="228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0"/>
      <c r="B3" s="40"/>
      <c r="C3" s="229" t="str">
        <f>HYPERLINK('пр.взв.'!A4)</f>
        <v>Weight category +80 кg.</v>
      </c>
      <c r="D3" s="230"/>
      <c r="E3" s="230"/>
      <c r="F3" s="230"/>
      <c r="G3" s="230"/>
      <c r="H3" s="230"/>
      <c r="I3" s="230"/>
      <c r="J3" s="231"/>
      <c r="K3" s="40"/>
      <c r="L3" s="40"/>
      <c r="M3" s="40"/>
    </row>
    <row r="4" spans="1:13" ht="16.5" thickBot="1">
      <c r="A4" s="222" t="s">
        <v>0</v>
      </c>
      <c r="B4" s="222"/>
      <c r="E4" s="19"/>
      <c r="F4" s="19"/>
      <c r="G4" s="19"/>
      <c r="H4" s="19"/>
      <c r="I4" s="19"/>
      <c r="J4" s="19"/>
      <c r="K4" s="19"/>
      <c r="L4" s="19"/>
      <c r="M4" s="19"/>
    </row>
    <row r="5" spans="1:13" ht="15" customHeight="1" thickBot="1">
      <c r="A5" s="209">
        <v>1</v>
      </c>
      <c r="B5" s="211" t="str">
        <f>VLOOKUP(A5,'пр.взв.'!B7:C22,2,FALSE)</f>
        <v>MURASE  Haruka</v>
      </c>
      <c r="C5" s="213">
        <f>VLOOKUP(B5,'пр.взв.'!C7:D22,2,FALSE)</f>
        <v>1989</v>
      </c>
      <c r="D5" s="215" t="str">
        <f>VLOOKUP(A5,'пр.взв.'!B5:E20,4,FALSE)</f>
        <v>JPN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15" customHeight="1">
      <c r="A6" s="210"/>
      <c r="B6" s="212"/>
      <c r="C6" s="214"/>
      <c r="D6" s="216"/>
      <c r="E6" s="223"/>
      <c r="F6" s="19"/>
      <c r="G6" s="24"/>
      <c r="H6" s="21"/>
      <c r="I6" s="19"/>
      <c r="J6" s="35"/>
      <c r="K6" s="35"/>
      <c r="L6" s="35"/>
      <c r="M6" s="19"/>
    </row>
    <row r="7" spans="1:13" ht="15" customHeight="1" thickBot="1">
      <c r="A7" s="202">
        <v>5</v>
      </c>
      <c r="B7" s="219" t="str">
        <f>VLOOKUP(A7,'пр.взв.'!B9:C24,2,FALSE)</f>
        <v>DAVTYAN Dzhuletta</v>
      </c>
      <c r="C7" s="221" t="str">
        <f>VLOOKUP(B7,'пр.взв.'!C9:D24,2,FALSE)</f>
        <v>1988 ms</v>
      </c>
      <c r="D7" s="217" t="str">
        <f>VLOOKUP(A7,'пр.взв.'!B5:E20,4,FALSE)</f>
        <v>RUS-M</v>
      </c>
      <c r="E7" s="224"/>
      <c r="F7" s="20"/>
      <c r="G7" s="23"/>
      <c r="H7" s="21"/>
      <c r="I7" s="19"/>
      <c r="J7" s="35"/>
      <c r="K7" s="35"/>
      <c r="L7" s="35"/>
      <c r="M7" s="19"/>
    </row>
    <row r="8" spans="1:13" ht="15" customHeight="1" thickBot="1">
      <c r="A8" s="210"/>
      <c r="B8" s="212"/>
      <c r="C8" s="214"/>
      <c r="D8" s="218"/>
      <c r="E8" s="19"/>
      <c r="F8" s="21"/>
      <c r="G8" s="223"/>
      <c r="H8" s="25"/>
      <c r="I8" s="19"/>
      <c r="J8" s="19"/>
      <c r="K8" s="19"/>
      <c r="L8" s="19"/>
      <c r="M8" s="19"/>
    </row>
    <row r="9" spans="1:13" ht="15" customHeight="1" thickBot="1">
      <c r="A9" s="209">
        <v>3</v>
      </c>
      <c r="B9" s="211" t="str">
        <f>VLOOKUP(A9,'пр.взв.'!B11:C26,2,FALSE)</f>
        <v>KARINA Bickute</v>
      </c>
      <c r="C9" s="213">
        <f>VLOOKUP(B9,'пр.взв.'!C11:D26,2,FALSE)</f>
        <v>1988</v>
      </c>
      <c r="D9" s="215" t="str">
        <f>VLOOKUP(A9,'пр.взв.'!B5:E20,4,FALSE)</f>
        <v>LTU</v>
      </c>
      <c r="E9" s="19"/>
      <c r="F9" s="21"/>
      <c r="G9" s="224"/>
      <c r="H9" s="2"/>
      <c r="I9" s="23"/>
      <c r="J9" s="21"/>
      <c r="K9" s="19"/>
      <c r="L9" s="19"/>
      <c r="M9" s="19"/>
    </row>
    <row r="10" spans="1:13" ht="15" customHeight="1">
      <c r="A10" s="210"/>
      <c r="B10" s="212"/>
      <c r="C10" s="214"/>
      <c r="D10" s="216"/>
      <c r="E10" s="223"/>
      <c r="F10" s="22"/>
      <c r="G10" s="23"/>
      <c r="H10" s="21"/>
      <c r="I10" s="23"/>
      <c r="J10" s="21"/>
      <c r="K10" s="19"/>
      <c r="L10" s="19"/>
      <c r="M10" s="19"/>
    </row>
    <row r="11" spans="1:13" ht="15" customHeight="1" thickBot="1">
      <c r="A11" s="202">
        <v>7</v>
      </c>
      <c r="B11" s="219" t="str">
        <f>VLOOKUP(A11,'пр.взв.'!B13:C28,2,FALSE)</f>
        <v>KALIUZHNAYA Katsiaryna</v>
      </c>
      <c r="C11" s="221" t="str">
        <f>VLOOKUP(B11,'пр.взв.'!C13:D28,2,FALSE)</f>
        <v>1992 ms</v>
      </c>
      <c r="D11" s="217" t="str">
        <f>VLOOKUP(A11,'пр.взв.'!B5:E20,4,FALSE)</f>
        <v>BLR</v>
      </c>
      <c r="E11" s="224"/>
      <c r="F11" s="19"/>
      <c r="G11" s="24"/>
      <c r="H11" s="21"/>
      <c r="I11" s="23"/>
      <c r="J11" s="21"/>
      <c r="K11" s="19"/>
      <c r="L11" s="19"/>
      <c r="M11" s="19"/>
    </row>
    <row r="12" spans="1:13" ht="15" customHeight="1" thickBot="1">
      <c r="A12" s="203"/>
      <c r="B12" s="220"/>
      <c r="C12" s="218"/>
      <c r="D12" s="218"/>
      <c r="E12" s="19"/>
      <c r="F12" s="19"/>
      <c r="G12" s="24"/>
      <c r="H12" s="21"/>
      <c r="I12" s="23"/>
      <c r="J12" s="21"/>
      <c r="K12" s="19"/>
      <c r="L12" s="19"/>
      <c r="M12" s="19"/>
    </row>
    <row r="13" spans="1:13" ht="15" customHeight="1" thickBot="1">
      <c r="A13" s="67"/>
      <c r="B13" s="67"/>
      <c r="C13" s="67"/>
      <c r="D13" s="68"/>
      <c r="E13" s="19"/>
      <c r="F13" s="19"/>
      <c r="G13" s="19"/>
      <c r="H13" s="19"/>
      <c r="I13" s="23"/>
      <c r="J13" s="21"/>
      <c r="K13" s="19"/>
      <c r="L13" s="19"/>
      <c r="M13" s="19"/>
    </row>
    <row r="14" spans="1:13" ht="15" customHeight="1">
      <c r="A14" s="69"/>
      <c r="B14" s="68"/>
      <c r="C14" s="68"/>
      <c r="D14" s="68"/>
      <c r="E14" s="19"/>
      <c r="F14" s="19"/>
      <c r="G14" s="19"/>
      <c r="H14" s="19"/>
      <c r="I14" s="223"/>
      <c r="J14" s="32"/>
      <c r="K14" s="22"/>
      <c r="L14" s="22"/>
      <c r="M14" s="19"/>
    </row>
    <row r="15" spans="1:10" ht="15" customHeight="1" thickBot="1">
      <c r="A15" s="222" t="s">
        <v>3</v>
      </c>
      <c r="B15" s="222"/>
      <c r="C15" s="68"/>
      <c r="D15" s="68"/>
      <c r="E15" s="19"/>
      <c r="F15" s="19"/>
      <c r="G15" s="19"/>
      <c r="H15" s="19"/>
      <c r="I15" s="224"/>
      <c r="J15" s="2"/>
    </row>
    <row r="16" spans="1:10" ht="15" customHeight="1" thickBot="1">
      <c r="A16" s="209">
        <v>2</v>
      </c>
      <c r="B16" s="211" t="str">
        <f>VLOOKUP(A16,'пр.взв.'!B7:C22,2,FALSE)</f>
        <v>EREMEEVA Nadezhda</v>
      </c>
      <c r="C16" s="213" t="str">
        <f>VLOOKUP(B16,'пр.взв.'!C7:D22,2,FALSE)</f>
        <v>1983 cms</v>
      </c>
      <c r="D16" s="215" t="str">
        <f>VLOOKUP(A16,'пр.взв.'!B6:E21,4,FALSE)</f>
        <v>RUS</v>
      </c>
      <c r="E16" s="19"/>
      <c r="F16" s="19"/>
      <c r="G16" s="19"/>
      <c r="H16" s="19"/>
      <c r="I16" s="29"/>
      <c r="J16" s="2"/>
    </row>
    <row r="17" spans="1:10" ht="15" customHeight="1">
      <c r="A17" s="210"/>
      <c r="B17" s="212"/>
      <c r="C17" s="214"/>
      <c r="D17" s="216"/>
      <c r="E17" s="223"/>
      <c r="F17" s="19"/>
      <c r="G17" s="24"/>
      <c r="H17" s="21"/>
      <c r="I17" s="29"/>
      <c r="J17" s="2"/>
    </row>
    <row r="18" spans="1:10" ht="15" customHeight="1" thickBot="1">
      <c r="A18" s="202">
        <v>6</v>
      </c>
      <c r="B18" s="219" t="str">
        <f>'пр.взв.'!C7</f>
        <v>RODINA Irina</v>
      </c>
      <c r="C18" s="221" t="str">
        <f>'пр.взв.'!D7</f>
        <v>1973 dvms</v>
      </c>
      <c r="D18" s="217" t="str">
        <f>VLOOKUP(A18,'пр.взв.'!B6:E21,4,FALSE)</f>
        <v>RUS</v>
      </c>
      <c r="E18" s="224"/>
      <c r="F18" s="20"/>
      <c r="G18" s="23"/>
      <c r="H18" s="21"/>
      <c r="I18" s="29"/>
      <c r="J18" s="2"/>
    </row>
    <row r="19" spans="1:10" ht="15" customHeight="1" thickBot="1">
      <c r="A19" s="210"/>
      <c r="B19" s="212"/>
      <c r="C19" s="214"/>
      <c r="D19" s="218"/>
      <c r="E19" s="19"/>
      <c r="F19" s="21"/>
      <c r="G19" s="223"/>
      <c r="H19" s="25"/>
      <c r="I19" s="29"/>
      <c r="J19" s="2"/>
    </row>
    <row r="20" spans="1:8" ht="15" customHeight="1" thickBot="1">
      <c r="A20" s="209">
        <v>4</v>
      </c>
      <c r="B20" s="211" t="str">
        <f>'пр.взв.'!C9</f>
        <v>MAISEYENKA Yelizaveta</v>
      </c>
      <c r="C20" s="213" t="str">
        <f>'пр.взв.'!D9</f>
        <v>1990 ms</v>
      </c>
      <c r="D20" s="215" t="str">
        <f>VLOOKUP(A20,'пр.взв.'!B6:E21,4,FALSE)</f>
        <v>BLR</v>
      </c>
      <c r="E20" s="19"/>
      <c r="F20" s="21"/>
      <c r="G20" s="224"/>
      <c r="H20" s="2"/>
    </row>
    <row r="21" spans="1:8" ht="15" customHeight="1">
      <c r="A21" s="210"/>
      <c r="B21" s="212"/>
      <c r="C21" s="214"/>
      <c r="D21" s="216"/>
      <c r="E21" s="223"/>
      <c r="F21" s="22"/>
      <c r="G21" s="23"/>
      <c r="H21" s="21"/>
    </row>
    <row r="22" spans="1:8" ht="15" customHeight="1" thickBot="1">
      <c r="A22" s="202">
        <v>8</v>
      </c>
      <c r="B22" s="204" t="e">
        <f>VLOOKUP(A22,'пр.взв.'!B13:C28,2,FALSE)</f>
        <v>#N/A</v>
      </c>
      <c r="C22" s="206" t="e">
        <f>VLOOKUP(B22,'пр.взв.'!C13:D28,2,FALSE)</f>
        <v>#N/A</v>
      </c>
      <c r="D22" s="208" t="e">
        <f>VLOOKUP(A22,'пр.взв.'!B6:E21,4,FALSE)</f>
        <v>#N/A</v>
      </c>
      <c r="E22" s="224"/>
      <c r="F22" s="19"/>
      <c r="G22" s="24"/>
      <c r="H22" s="21"/>
    </row>
    <row r="23" spans="1:8" ht="15" customHeight="1" thickBot="1">
      <c r="A23" s="203"/>
      <c r="B23" s="205"/>
      <c r="C23" s="207"/>
      <c r="D23" s="207"/>
      <c r="E23" s="19"/>
      <c r="F23" s="19"/>
      <c r="G23" s="24"/>
      <c r="H23" s="21"/>
    </row>
    <row r="26" spans="1:7" ht="12.75">
      <c r="A26" s="9" t="s">
        <v>1</v>
      </c>
      <c r="G26" s="9" t="s">
        <v>10</v>
      </c>
    </row>
    <row r="28" spans="2:8" ht="12.75">
      <c r="B28" s="26"/>
      <c r="H28" s="26"/>
    </row>
    <row r="29" spans="2:8" ht="12.75">
      <c r="B29" s="27"/>
      <c r="H29" s="27"/>
    </row>
    <row r="30" spans="2:13" ht="12.75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2:13" ht="12.75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>
        <f>HYPERLINK('[1]реквизиты'!$A$11)</f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4">
        <f>HYPERLINK('[1]реквизиты'!$A$13)</f>
      </c>
      <c r="D39" s="10"/>
      <c r="E39" s="17"/>
      <c r="F39" s="34"/>
      <c r="G39" s="1"/>
      <c r="H39" s="1"/>
      <c r="I39" s="14">
        <f>HYPERLINK('[1]реквизиты'!$G$13)</f>
      </c>
      <c r="J39" s="2"/>
      <c r="K39" s="18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0"/>
      <c r="M40" s="30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0"/>
    </row>
    <row r="42" spans="5:13" ht="12.75">
      <c r="E42" s="2"/>
      <c r="F42" s="2"/>
      <c r="G42" s="12"/>
      <c r="H42" s="12"/>
      <c r="I42" s="12"/>
      <c r="J42" s="12"/>
      <c r="K42" s="12"/>
      <c r="M42" s="30"/>
    </row>
    <row r="43" spans="5:13" ht="12.75">
      <c r="E43" s="2"/>
      <c r="F43" s="2"/>
      <c r="G43" s="12"/>
      <c r="H43" s="12"/>
      <c r="I43" s="12"/>
      <c r="J43" s="12"/>
      <c r="K43" s="12"/>
      <c r="L43" s="30"/>
      <c r="M43" s="30"/>
    </row>
  </sheetData>
  <sheetProtection/>
  <mergeCells count="44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G19:G20"/>
    <mergeCell ref="E21:E22"/>
    <mergeCell ref="I14:I15"/>
    <mergeCell ref="E6:E7"/>
    <mergeCell ref="G8:G9"/>
    <mergeCell ref="E10:E11"/>
    <mergeCell ref="E17:E18"/>
    <mergeCell ref="D18:D19"/>
    <mergeCell ref="D16:D17"/>
    <mergeCell ref="A11:A12"/>
    <mergeCell ref="B11:B12"/>
    <mergeCell ref="C11:C12"/>
    <mergeCell ref="D11:D12"/>
    <mergeCell ref="A16:A17"/>
    <mergeCell ref="C16:C17"/>
    <mergeCell ref="A18:A19"/>
    <mergeCell ref="B18:B19"/>
    <mergeCell ref="C18:C19"/>
    <mergeCell ref="A15:B15"/>
    <mergeCell ref="B16:B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54" t="s">
        <v>26</v>
      </c>
      <c r="C1" s="254"/>
      <c r="D1" s="254"/>
      <c r="E1" s="254"/>
      <c r="F1" s="254"/>
      <c r="G1" s="254"/>
      <c r="H1" s="254"/>
      <c r="I1" s="254"/>
      <c r="J1" s="60"/>
      <c r="K1" s="254" t="s">
        <v>26</v>
      </c>
      <c r="L1" s="254"/>
      <c r="M1" s="254"/>
      <c r="N1" s="254"/>
      <c r="O1" s="254"/>
      <c r="P1" s="254"/>
      <c r="Q1" s="254"/>
      <c r="R1" s="254"/>
    </row>
    <row r="2" spans="2:18" ht="24.75" customHeight="1">
      <c r="B2" s="272" t="str">
        <f>HYPERLINK('пр.взв.'!A4)</f>
        <v>Weight category +80 кg.</v>
      </c>
      <c r="C2" s="273"/>
      <c r="D2" s="273"/>
      <c r="E2" s="273"/>
      <c r="F2" s="273"/>
      <c r="G2" s="273"/>
      <c r="H2" s="273"/>
      <c r="I2" s="273"/>
      <c r="J2" s="61"/>
      <c r="K2" s="272" t="str">
        <f>HYPERLINK('пр.взв.'!A4)</f>
        <v>Weight category +80 кg.</v>
      </c>
      <c r="L2" s="273"/>
      <c r="M2" s="273"/>
      <c r="N2" s="273"/>
      <c r="O2" s="273"/>
      <c r="P2" s="273"/>
      <c r="Q2" s="273"/>
      <c r="R2" s="273"/>
    </row>
    <row r="3" spans="2:18" ht="24.75" customHeight="1" thickBot="1">
      <c r="B3" s="62" t="s">
        <v>2</v>
      </c>
      <c r="C3" s="64" t="s">
        <v>30</v>
      </c>
      <c r="D3" s="66" t="s">
        <v>27</v>
      </c>
      <c r="E3" s="63"/>
      <c r="F3" s="62"/>
      <c r="G3" s="63"/>
      <c r="H3" s="63"/>
      <c r="I3" s="63"/>
      <c r="J3" s="63"/>
      <c r="K3" s="62" t="s">
        <v>3</v>
      </c>
      <c r="L3" s="64" t="s">
        <v>30</v>
      </c>
      <c r="M3" s="66" t="s">
        <v>27</v>
      </c>
      <c r="N3" s="63"/>
      <c r="O3" s="62"/>
      <c r="P3" s="63"/>
      <c r="Q3" s="63"/>
      <c r="R3" s="63"/>
    </row>
    <row r="4" spans="1:18" ht="12.75" customHeight="1">
      <c r="A4" s="156" t="s">
        <v>28</v>
      </c>
      <c r="B4" s="255" t="s">
        <v>5</v>
      </c>
      <c r="C4" s="257" t="s">
        <v>6</v>
      </c>
      <c r="D4" s="257" t="s">
        <v>7</v>
      </c>
      <c r="E4" s="257" t="s">
        <v>14</v>
      </c>
      <c r="F4" s="259" t="s">
        <v>15</v>
      </c>
      <c r="G4" s="260" t="s">
        <v>17</v>
      </c>
      <c r="H4" s="262" t="s">
        <v>18</v>
      </c>
      <c r="I4" s="264" t="s">
        <v>16</v>
      </c>
      <c r="J4" s="156" t="s">
        <v>28</v>
      </c>
      <c r="K4" s="255" t="s">
        <v>5</v>
      </c>
      <c r="L4" s="257" t="s">
        <v>6</v>
      </c>
      <c r="M4" s="257" t="s">
        <v>7</v>
      </c>
      <c r="N4" s="257" t="s">
        <v>14</v>
      </c>
      <c r="O4" s="259" t="s">
        <v>15</v>
      </c>
      <c r="P4" s="260" t="s">
        <v>17</v>
      </c>
      <c r="Q4" s="262" t="s">
        <v>18</v>
      </c>
      <c r="R4" s="264" t="s">
        <v>16</v>
      </c>
    </row>
    <row r="5" spans="1:18" ht="12.75" customHeight="1" thickBot="1">
      <c r="A5" s="157"/>
      <c r="B5" s="256" t="s">
        <v>5</v>
      </c>
      <c r="C5" s="258" t="s">
        <v>6</v>
      </c>
      <c r="D5" s="258" t="s">
        <v>7</v>
      </c>
      <c r="E5" s="258" t="s">
        <v>14</v>
      </c>
      <c r="F5" s="258" t="s">
        <v>15</v>
      </c>
      <c r="G5" s="261"/>
      <c r="H5" s="263"/>
      <c r="I5" s="159" t="s">
        <v>16</v>
      </c>
      <c r="J5" s="157"/>
      <c r="K5" s="256" t="s">
        <v>5</v>
      </c>
      <c r="L5" s="258" t="s">
        <v>6</v>
      </c>
      <c r="M5" s="258" t="s">
        <v>7</v>
      </c>
      <c r="N5" s="258" t="s">
        <v>14</v>
      </c>
      <c r="O5" s="258" t="s">
        <v>15</v>
      </c>
      <c r="P5" s="261"/>
      <c r="Q5" s="263"/>
      <c r="R5" s="159" t="s">
        <v>16</v>
      </c>
    </row>
    <row r="6" spans="1:18" ht="12.75" customHeight="1">
      <c r="A6" s="232">
        <v>1</v>
      </c>
      <c r="B6" s="246">
        <v>1</v>
      </c>
      <c r="C6" s="248" t="str">
        <f>VLOOKUP(B6,'пр.взв.'!B7:E22,2,FALSE)</f>
        <v>MURASE  Haruka</v>
      </c>
      <c r="D6" s="250">
        <f>VLOOKUP(B6,'пр.взв.'!B7:F22,3,FALSE)</f>
        <v>1989</v>
      </c>
      <c r="E6" s="250" t="str">
        <f>VLOOKUP(B6,'пр.взв.'!B7:E22,4,FALSE)</f>
        <v>JPN</v>
      </c>
      <c r="F6" s="252"/>
      <c r="G6" s="253"/>
      <c r="H6" s="271"/>
      <c r="I6" s="268"/>
      <c r="J6" s="232">
        <v>3</v>
      </c>
      <c r="K6" s="246">
        <v>2</v>
      </c>
      <c r="L6" s="248" t="str">
        <f>VLOOKUP(K6,'пр.взв.'!B7:E22,2,FALSE)</f>
        <v>EREMEEVA Nadezhda</v>
      </c>
      <c r="M6" s="250" t="str">
        <f>VLOOKUP(K6,'пр.взв.'!B7:F22,3,FALSE)</f>
        <v>1983 cms</v>
      </c>
      <c r="N6" s="250" t="str">
        <f>VLOOKUP(K6,'пр.взв.'!B7:E22,4,FALSE)</f>
        <v>RUS</v>
      </c>
      <c r="O6" s="252"/>
      <c r="P6" s="253"/>
      <c r="Q6" s="271"/>
      <c r="R6" s="268"/>
    </row>
    <row r="7" spans="1:18" ht="12.75" customHeight="1">
      <c r="A7" s="233"/>
      <c r="B7" s="247"/>
      <c r="C7" s="249"/>
      <c r="D7" s="251"/>
      <c r="E7" s="251"/>
      <c r="F7" s="251"/>
      <c r="G7" s="251"/>
      <c r="H7" s="265"/>
      <c r="I7" s="266"/>
      <c r="J7" s="233"/>
      <c r="K7" s="247"/>
      <c r="L7" s="249"/>
      <c r="M7" s="251"/>
      <c r="N7" s="251"/>
      <c r="O7" s="251"/>
      <c r="P7" s="251"/>
      <c r="Q7" s="265"/>
      <c r="R7" s="266"/>
    </row>
    <row r="8" spans="1:18" ht="12.75" customHeight="1">
      <c r="A8" s="233"/>
      <c r="B8" s="236">
        <v>5</v>
      </c>
      <c r="C8" s="238" t="str">
        <f>VLOOKUP(B8,'пр.взв.'!B7:E22,2,FALSE)</f>
        <v>DAVTYAN Dzhuletta</v>
      </c>
      <c r="D8" s="240" t="str">
        <f>VLOOKUP(B8,'пр.взв.'!B7:F22,3,FALSE)</f>
        <v>1988 ms</v>
      </c>
      <c r="E8" s="240" t="str">
        <f>VLOOKUP(B8,'пр.взв.'!B7:E22,4,FALSE)</f>
        <v>RUS-M</v>
      </c>
      <c r="F8" s="242"/>
      <c r="G8" s="242"/>
      <c r="H8" s="244"/>
      <c r="I8" s="244"/>
      <c r="J8" s="233"/>
      <c r="K8" s="236">
        <v>6</v>
      </c>
      <c r="L8" s="238" t="str">
        <f>VLOOKUP(K8,'пр.взв.'!B7:E22,2,FALSE)</f>
        <v>RODINA Irina</v>
      </c>
      <c r="M8" s="240" t="str">
        <f>VLOOKUP(K8,'пр.взв.'!B7:F22,3,FALSE)</f>
        <v>1973 dvms</v>
      </c>
      <c r="N8" s="240" t="str">
        <f>VLOOKUP(K8,'пр.взв.'!B7:E22,4,FALSE)</f>
        <v>RUS</v>
      </c>
      <c r="O8" s="242"/>
      <c r="P8" s="242"/>
      <c r="Q8" s="244"/>
      <c r="R8" s="244"/>
    </row>
    <row r="9" spans="1:18" ht="13.5" customHeight="1" thickBot="1">
      <c r="A9" s="235"/>
      <c r="B9" s="237"/>
      <c r="C9" s="239"/>
      <c r="D9" s="241"/>
      <c r="E9" s="241"/>
      <c r="F9" s="243"/>
      <c r="G9" s="243"/>
      <c r="H9" s="245"/>
      <c r="I9" s="245"/>
      <c r="J9" s="235"/>
      <c r="K9" s="237"/>
      <c r="L9" s="239"/>
      <c r="M9" s="241"/>
      <c r="N9" s="241"/>
      <c r="O9" s="243"/>
      <c r="P9" s="243"/>
      <c r="Q9" s="245"/>
      <c r="R9" s="245"/>
    </row>
    <row r="10" spans="1:18" ht="12.75" customHeight="1">
      <c r="A10" s="232">
        <v>2</v>
      </c>
      <c r="B10" s="267">
        <v>3</v>
      </c>
      <c r="C10" s="248" t="str">
        <f>VLOOKUP(B10,'пр.взв.'!B7:E22,2,FALSE)</f>
        <v>KARINA Bickute</v>
      </c>
      <c r="D10" s="250">
        <f>VLOOKUP(B10,'пр.взв.'!B7:F22,3,FALSE)</f>
        <v>1988</v>
      </c>
      <c r="E10" s="250" t="str">
        <f>VLOOKUP(B10,'пр.взв.'!B7:E22,4,FALSE)</f>
        <v>LTU</v>
      </c>
      <c r="F10" s="251"/>
      <c r="G10" s="270"/>
      <c r="H10" s="265"/>
      <c r="I10" s="240"/>
      <c r="J10" s="232">
        <v>4</v>
      </c>
      <c r="K10" s="267">
        <v>4</v>
      </c>
      <c r="L10" s="248" t="str">
        <f>VLOOKUP(K10,'пр.взв.'!B7:E22,2,FALSE)</f>
        <v>MAISEYENKA Yelizaveta</v>
      </c>
      <c r="M10" s="250" t="str">
        <f>VLOOKUP(K10,'пр.взв.'!B7:F22,3,FALSE)</f>
        <v>1990 ms</v>
      </c>
      <c r="N10" s="250" t="str">
        <f>VLOOKUP(K10,'пр.взв.'!B7:E22,4,FALSE)</f>
        <v>BLR</v>
      </c>
      <c r="O10" s="251"/>
      <c r="P10" s="270"/>
      <c r="Q10" s="265"/>
      <c r="R10" s="240"/>
    </row>
    <row r="11" spans="1:18" ht="12.75" customHeight="1">
      <c r="A11" s="233"/>
      <c r="B11" s="269"/>
      <c r="C11" s="249"/>
      <c r="D11" s="251"/>
      <c r="E11" s="251"/>
      <c r="F11" s="251"/>
      <c r="G11" s="251"/>
      <c r="H11" s="265"/>
      <c r="I11" s="266"/>
      <c r="J11" s="233"/>
      <c r="K11" s="269"/>
      <c r="L11" s="249"/>
      <c r="M11" s="251"/>
      <c r="N11" s="251"/>
      <c r="O11" s="251"/>
      <c r="P11" s="251"/>
      <c r="Q11" s="265"/>
      <c r="R11" s="266"/>
    </row>
    <row r="12" spans="1:18" ht="12.75" customHeight="1">
      <c r="A12" s="233"/>
      <c r="B12" s="236">
        <v>7</v>
      </c>
      <c r="C12" s="238" t="str">
        <f>VLOOKUP(B12,'пр.взв.'!B7:E22,2,FALSE)</f>
        <v>KALIUZHNAYA Katsiaryna</v>
      </c>
      <c r="D12" s="240" t="str">
        <f>VLOOKUP(B12,'пр.взв.'!B7:F22,3,FALSE)</f>
        <v>1992 ms</v>
      </c>
      <c r="E12" s="240" t="str">
        <f>VLOOKUP(B12,'пр.взв.'!B7:E22,4,FALSE)</f>
        <v>BLR</v>
      </c>
      <c r="F12" s="242"/>
      <c r="G12" s="242"/>
      <c r="H12" s="244"/>
      <c r="I12" s="244"/>
      <c r="J12" s="233"/>
      <c r="K12" s="236">
        <v>8</v>
      </c>
      <c r="L12" s="238" t="e">
        <f>VLOOKUP(K12,'пр.взв.'!B7:E22,2,FALSE)</f>
        <v>#N/A</v>
      </c>
      <c r="M12" s="240" t="e">
        <f>VLOOKUP(K12,'пр.взв.'!B7:F22,3,FALSE)</f>
        <v>#N/A</v>
      </c>
      <c r="N12" s="240" t="e">
        <f>VLOOKUP(K12,'пр.взв.'!B7:E22,4,FALSE)</f>
        <v>#N/A</v>
      </c>
      <c r="O12" s="242"/>
      <c r="P12" s="242"/>
      <c r="Q12" s="244"/>
      <c r="R12" s="244"/>
    </row>
    <row r="13" spans="1:18" ht="12.75" customHeight="1">
      <c r="A13" s="234"/>
      <c r="B13" s="267"/>
      <c r="C13" s="249"/>
      <c r="D13" s="251"/>
      <c r="E13" s="251"/>
      <c r="F13" s="252"/>
      <c r="G13" s="252"/>
      <c r="H13" s="268"/>
      <c r="I13" s="268"/>
      <c r="J13" s="234"/>
      <c r="K13" s="267"/>
      <c r="L13" s="249"/>
      <c r="M13" s="251"/>
      <c r="N13" s="251"/>
      <c r="O13" s="252"/>
      <c r="P13" s="252"/>
      <c r="Q13" s="268"/>
      <c r="R13" s="268"/>
    </row>
    <row r="15" spans="2:16" ht="15.75">
      <c r="B15" s="272" t="str">
        <f>B2</f>
        <v>Weight category +80 кg.</v>
      </c>
      <c r="C15" s="273"/>
      <c r="D15" s="273"/>
      <c r="E15" s="273"/>
      <c r="F15" s="273"/>
      <c r="G15" s="273"/>
      <c r="H15" s="273"/>
      <c r="I15" s="273"/>
      <c r="K15" s="272" t="str">
        <f>K2</f>
        <v>Weight category +80 кg.</v>
      </c>
      <c r="L15" s="273"/>
      <c r="M15" s="273"/>
      <c r="N15" s="273"/>
      <c r="O15" s="273"/>
      <c r="P15" s="273"/>
    </row>
    <row r="16" spans="2:18" ht="24.75" customHeight="1" thickBot="1">
      <c r="B16" s="62" t="s">
        <v>2</v>
      </c>
      <c r="C16" s="274" t="s">
        <v>31</v>
      </c>
      <c r="D16" s="274"/>
      <c r="E16" s="274"/>
      <c r="F16" s="274"/>
      <c r="G16" s="274"/>
      <c r="H16" s="274"/>
      <c r="I16" s="274"/>
      <c r="J16" s="71"/>
      <c r="K16" s="62" t="s">
        <v>3</v>
      </c>
      <c r="L16" s="274" t="s">
        <v>31</v>
      </c>
      <c r="M16" s="274"/>
      <c r="N16" s="274"/>
      <c r="O16" s="274"/>
      <c r="P16" s="274"/>
      <c r="Q16" s="274"/>
      <c r="R16" s="274"/>
    </row>
    <row r="17" spans="1:18" ht="12.75" customHeight="1">
      <c r="A17" s="156" t="s">
        <v>28</v>
      </c>
      <c r="B17" s="255" t="s">
        <v>5</v>
      </c>
      <c r="C17" s="257" t="s">
        <v>6</v>
      </c>
      <c r="D17" s="257" t="s">
        <v>7</v>
      </c>
      <c r="E17" s="257" t="s">
        <v>14</v>
      </c>
      <c r="F17" s="259" t="s">
        <v>15</v>
      </c>
      <c r="G17" s="260" t="s">
        <v>17</v>
      </c>
      <c r="H17" s="262" t="s">
        <v>18</v>
      </c>
      <c r="I17" s="264" t="s">
        <v>16</v>
      </c>
      <c r="J17" s="156" t="s">
        <v>28</v>
      </c>
      <c r="K17" s="255" t="s">
        <v>5</v>
      </c>
      <c r="L17" s="257" t="s">
        <v>6</v>
      </c>
      <c r="M17" s="257" t="s">
        <v>7</v>
      </c>
      <c r="N17" s="257" t="s">
        <v>14</v>
      </c>
      <c r="O17" s="259" t="s">
        <v>15</v>
      </c>
      <c r="P17" s="260" t="s">
        <v>17</v>
      </c>
      <c r="Q17" s="262" t="s">
        <v>18</v>
      </c>
      <c r="R17" s="264" t="s">
        <v>16</v>
      </c>
    </row>
    <row r="18" spans="1:18" ht="12.75" customHeight="1" thickBot="1">
      <c r="A18" s="157"/>
      <c r="B18" s="256" t="s">
        <v>5</v>
      </c>
      <c r="C18" s="258" t="s">
        <v>6</v>
      </c>
      <c r="D18" s="258" t="s">
        <v>7</v>
      </c>
      <c r="E18" s="258" t="s">
        <v>14</v>
      </c>
      <c r="F18" s="258" t="s">
        <v>15</v>
      </c>
      <c r="G18" s="261"/>
      <c r="H18" s="263"/>
      <c r="I18" s="159" t="s">
        <v>16</v>
      </c>
      <c r="J18" s="157"/>
      <c r="K18" s="256" t="s">
        <v>5</v>
      </c>
      <c r="L18" s="258" t="s">
        <v>6</v>
      </c>
      <c r="M18" s="258" t="s">
        <v>7</v>
      </c>
      <c r="N18" s="258" t="s">
        <v>14</v>
      </c>
      <c r="O18" s="258" t="s">
        <v>15</v>
      </c>
      <c r="P18" s="261"/>
      <c r="Q18" s="263"/>
      <c r="R18" s="159" t="s">
        <v>16</v>
      </c>
    </row>
    <row r="19" spans="1:18" ht="12.75" customHeight="1">
      <c r="A19" s="232">
        <v>1</v>
      </c>
      <c r="B19" s="246">
        <f>'пр.хода'!G7</f>
        <v>1</v>
      </c>
      <c r="C19" s="248" t="str">
        <f>VLOOKUP(B19,'пр.взв.'!B7:E22,2,FALSE)</f>
        <v>MURASE  Haruka</v>
      </c>
      <c r="D19" s="250">
        <f>VLOOKUP(B19,'пр.взв.'!B7:F22,3,FALSE)</f>
        <v>1989</v>
      </c>
      <c r="E19" s="250" t="str">
        <f>VLOOKUP(B19,'пр.взв.'!B7:E22,4,FALSE)</f>
        <v>JPN</v>
      </c>
      <c r="F19" s="252"/>
      <c r="G19" s="253"/>
      <c r="H19" s="271"/>
      <c r="I19" s="268"/>
      <c r="J19" s="232">
        <v>2</v>
      </c>
      <c r="K19" s="246">
        <f>'пр.хода'!G17</f>
        <v>6</v>
      </c>
      <c r="L19" s="248" t="str">
        <f>VLOOKUP(K19,'пр.взв.'!B7:E22,2,FALSE)</f>
        <v>RODINA Irina</v>
      </c>
      <c r="M19" s="250" t="str">
        <f>VLOOKUP(K19,'пр.взв.'!B7:F22,3,FALSE)</f>
        <v>1973 dvms</v>
      </c>
      <c r="N19" s="250" t="str">
        <f>VLOOKUP(K19,'пр.взв.'!B7:E22,4,FALSE)</f>
        <v>RUS</v>
      </c>
      <c r="O19" s="252"/>
      <c r="P19" s="253"/>
      <c r="Q19" s="271"/>
      <c r="R19" s="268"/>
    </row>
    <row r="20" spans="1:18" ht="12.75" customHeight="1">
      <c r="A20" s="233"/>
      <c r="B20" s="247"/>
      <c r="C20" s="249"/>
      <c r="D20" s="251"/>
      <c r="E20" s="251"/>
      <c r="F20" s="251"/>
      <c r="G20" s="251"/>
      <c r="H20" s="265"/>
      <c r="I20" s="266"/>
      <c r="J20" s="233"/>
      <c r="K20" s="247"/>
      <c r="L20" s="249"/>
      <c r="M20" s="251"/>
      <c r="N20" s="251"/>
      <c r="O20" s="251"/>
      <c r="P20" s="251"/>
      <c r="Q20" s="265"/>
      <c r="R20" s="266"/>
    </row>
    <row r="21" spans="1:18" ht="12.75" customHeight="1">
      <c r="A21" s="233"/>
      <c r="B21" s="236">
        <f>'пр.хода'!G11</f>
        <v>3</v>
      </c>
      <c r="C21" s="238" t="str">
        <f>VLOOKUP(B21,'пр.взв.'!B7:E22,2,FALSE)</f>
        <v>KARINA Bickute</v>
      </c>
      <c r="D21" s="240">
        <f>VLOOKUP(B21,'пр.взв.'!B7:F22,3,FALSE)</f>
        <v>1988</v>
      </c>
      <c r="E21" s="240" t="str">
        <f>VLOOKUP(B21,'пр.взв.'!B7:E22,4,FALSE)</f>
        <v>LTU</v>
      </c>
      <c r="F21" s="242"/>
      <c r="G21" s="242"/>
      <c r="H21" s="244"/>
      <c r="I21" s="244"/>
      <c r="J21" s="233"/>
      <c r="K21" s="236">
        <f>'пр.хода'!G21</f>
        <v>4</v>
      </c>
      <c r="L21" s="238" t="str">
        <f>VLOOKUP(K21,'пр.взв.'!B7:E22,2,FALSE)</f>
        <v>MAISEYENKA Yelizaveta</v>
      </c>
      <c r="M21" s="240" t="str">
        <f>VLOOKUP(K21,'пр.взв.'!B7:F22,3,FALSE)</f>
        <v>1990 ms</v>
      </c>
      <c r="N21" s="240" t="str">
        <f>VLOOKUP(K21,'пр.взв.'!B7:E22,4,FALSE)</f>
        <v>BLR</v>
      </c>
      <c r="O21" s="242"/>
      <c r="P21" s="242"/>
      <c r="Q21" s="244"/>
      <c r="R21" s="244"/>
    </row>
    <row r="22" spans="1:18" ht="12.75" customHeight="1">
      <c r="A22" s="234"/>
      <c r="B22" s="267"/>
      <c r="C22" s="249"/>
      <c r="D22" s="251"/>
      <c r="E22" s="251"/>
      <c r="F22" s="252"/>
      <c r="G22" s="252"/>
      <c r="H22" s="268"/>
      <c r="I22" s="268"/>
      <c r="J22" s="234"/>
      <c r="K22" s="267"/>
      <c r="L22" s="249"/>
      <c r="M22" s="251"/>
      <c r="N22" s="251"/>
      <c r="O22" s="252"/>
      <c r="P22" s="252"/>
      <c r="Q22" s="268"/>
      <c r="R22" s="268"/>
    </row>
    <row r="29" ht="12.75">
      <c r="N29" s="65"/>
    </row>
  </sheetData>
  <sheetProtection/>
  <mergeCells count="146">
    <mergeCell ref="Q17:Q18"/>
    <mergeCell ref="R17:R18"/>
    <mergeCell ref="K17:K18"/>
    <mergeCell ref="L17:L18"/>
    <mergeCell ref="M17:M18"/>
    <mergeCell ref="N17:N18"/>
    <mergeCell ref="O17:O18"/>
    <mergeCell ref="P17:P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O21:O22"/>
    <mergeCell ref="P21:P22"/>
    <mergeCell ref="O19:O20"/>
    <mergeCell ref="P19:P20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21:H22"/>
    <mergeCell ref="I21:I22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M12:M13"/>
    <mergeCell ref="N12:N13"/>
    <mergeCell ref="O10:O11"/>
    <mergeCell ref="P10:P11"/>
    <mergeCell ref="B2:I2"/>
    <mergeCell ref="K2:R2"/>
    <mergeCell ref="Q8:Q9"/>
    <mergeCell ref="R8:R9"/>
    <mergeCell ref="Q10:Q11"/>
    <mergeCell ref="R10:R11"/>
    <mergeCell ref="K10:K11"/>
    <mergeCell ref="L10:L11"/>
    <mergeCell ref="M10:M11"/>
    <mergeCell ref="N10:N11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H4:H5"/>
    <mergeCell ref="I4:I5"/>
    <mergeCell ref="K6:K7"/>
    <mergeCell ref="L6:L7"/>
    <mergeCell ref="M6:M7"/>
    <mergeCell ref="N6:N7"/>
    <mergeCell ref="B4:B5"/>
    <mergeCell ref="C4:C5"/>
    <mergeCell ref="D4:D5"/>
    <mergeCell ref="E4:E5"/>
    <mergeCell ref="F4:F5"/>
    <mergeCell ref="G4:G5"/>
    <mergeCell ref="H6:H7"/>
    <mergeCell ref="I6:I7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zoomScalePageLayoutView="0" workbookViewId="0" topLeftCell="A4">
      <selection activeCell="R15" sqref="R15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6"/>
      <c r="E1" s="303" t="s">
        <v>47</v>
      </c>
      <c r="F1" s="304"/>
      <c r="G1" s="304"/>
      <c r="H1" s="304"/>
      <c r="I1" s="304"/>
      <c r="J1" s="305"/>
      <c r="K1" s="306" t="str">
        <f>'[1]реквизиты'!$A$2</f>
        <v>World Cup stage “Memorial A. Kharlampiev” (M&amp;W, M combat sambo)</v>
      </c>
      <c r="L1" s="307"/>
      <c r="M1" s="307"/>
      <c r="N1" s="307"/>
      <c r="O1" s="307"/>
      <c r="P1" s="308"/>
    </row>
    <row r="2" spans="4:20" ht="26.25" customHeight="1" thickBot="1">
      <c r="D2" s="38"/>
      <c r="E2" s="309" t="str">
        <f>HYPERLINK('пр.взв.'!A4)</f>
        <v>Weight category +80 кg.</v>
      </c>
      <c r="F2" s="310"/>
      <c r="G2" s="310"/>
      <c r="H2" s="310"/>
      <c r="I2" s="310"/>
      <c r="J2" s="311"/>
      <c r="K2" s="312" t="str">
        <f>'[1]реквизиты'!$A$3</f>
        <v>March  22 -25.2013       Moscow (Russia)     </v>
      </c>
      <c r="L2" s="313"/>
      <c r="M2" s="313"/>
      <c r="N2" s="313"/>
      <c r="O2" s="313"/>
      <c r="P2" s="314"/>
      <c r="Q2" s="72"/>
      <c r="R2" s="72"/>
      <c r="S2" s="72"/>
      <c r="T2" s="72"/>
    </row>
    <row r="3" spans="17:19" ht="10.5" customHeight="1">
      <c r="Q3" s="2"/>
      <c r="R3" s="2"/>
      <c r="S3" s="2"/>
    </row>
    <row r="4" spans="3:17" ht="30.75" customHeight="1">
      <c r="C4" s="70"/>
      <c r="K4" s="2"/>
      <c r="L4" s="2"/>
      <c r="M4" s="319" t="s">
        <v>46</v>
      </c>
      <c r="N4" s="319"/>
      <c r="O4" s="319"/>
      <c r="P4" s="319"/>
      <c r="Q4" s="37"/>
    </row>
    <row r="5" spans="3:17" ht="5.25" customHeight="1" thickBot="1">
      <c r="C5" s="70"/>
      <c r="M5" s="86"/>
      <c r="N5" s="86"/>
      <c r="O5" s="86"/>
      <c r="P5" s="86"/>
      <c r="Q5" s="37"/>
    </row>
    <row r="6" spans="1:17" ht="15" customHeight="1" thickBot="1">
      <c r="A6" s="339" t="s">
        <v>42</v>
      </c>
      <c r="B6" s="87"/>
      <c r="C6" s="333">
        <v>1</v>
      </c>
      <c r="D6" s="285" t="str">
        <f>VLOOKUP(C6,'пр.взв.'!B7:F22,2,FALSE)</f>
        <v>MURASE  Haruka</v>
      </c>
      <c r="E6" s="335">
        <f>VLOOKUP(C6,'пр.взв.'!B7:F22,3,FALSE)</f>
        <v>1989</v>
      </c>
      <c r="F6" s="279" t="str">
        <f>VLOOKUP(C6,'пр.взв.'!B7:F22,4,FALSE)</f>
        <v>JPN</v>
      </c>
      <c r="G6" s="90"/>
      <c r="H6" s="90"/>
      <c r="I6" s="90"/>
      <c r="J6" s="91"/>
      <c r="K6" s="91"/>
      <c r="L6" s="92"/>
      <c r="M6" s="317">
        <v>1</v>
      </c>
      <c r="N6" s="302">
        <f>K14</f>
        <v>6</v>
      </c>
      <c r="O6" s="300" t="str">
        <f>VLOOKUP(N6,'пр.взв.'!B7:E22,2,FALSE)</f>
        <v>RODINA Irina</v>
      </c>
      <c r="P6" s="301" t="str">
        <f>VLOOKUP(N6,'пр.взв.'!B7:F22,4,FALSE)</f>
        <v>RUS</v>
      </c>
      <c r="Q6" s="37"/>
    </row>
    <row r="7" spans="1:17" ht="15" customHeight="1">
      <c r="A7" s="340"/>
      <c r="B7" s="87"/>
      <c r="C7" s="334"/>
      <c r="D7" s="286"/>
      <c r="E7" s="336"/>
      <c r="F7" s="280"/>
      <c r="G7" s="289">
        <v>1</v>
      </c>
      <c r="H7" s="90"/>
      <c r="I7" s="90"/>
      <c r="J7" s="91"/>
      <c r="K7" s="91"/>
      <c r="L7" s="92"/>
      <c r="M7" s="318"/>
      <c r="N7" s="298"/>
      <c r="O7" s="299"/>
      <c r="P7" s="295"/>
      <c r="Q7" s="37"/>
    </row>
    <row r="8" spans="1:17" ht="15" customHeight="1" thickBot="1">
      <c r="A8" s="340"/>
      <c r="B8" s="87"/>
      <c r="C8" s="337">
        <v>5</v>
      </c>
      <c r="D8" s="281" t="str">
        <f>VLOOKUP(C8,'пр.взв.'!B7:F22,2,FALSE)</f>
        <v>DAVTYAN Dzhuletta</v>
      </c>
      <c r="E8" s="330" t="str">
        <f>VLOOKUP(C8,'пр.взв.'!B7:F22,3,FALSE)</f>
        <v>1988 ms</v>
      </c>
      <c r="F8" s="283" t="str">
        <f>VLOOKUP(C8,'пр.взв.'!B9:F24,4,FALSE)</f>
        <v>RUS-M</v>
      </c>
      <c r="G8" s="290"/>
      <c r="H8" s="93"/>
      <c r="I8" s="94"/>
      <c r="J8" s="91"/>
      <c r="K8" s="91"/>
      <c r="L8" s="92"/>
      <c r="M8" s="315">
        <v>2</v>
      </c>
      <c r="N8" s="298">
        <v>1</v>
      </c>
      <c r="O8" s="299" t="str">
        <f>VLOOKUP(N8,'пр.взв.'!B7:F22,2,FALSE)</f>
        <v>MURASE  Haruka</v>
      </c>
      <c r="P8" s="295" t="str">
        <f>VLOOKUP(N8,'пр.взв.'!B7:E22,4,FALSE)</f>
        <v>JPN</v>
      </c>
      <c r="Q8" s="37"/>
    </row>
    <row r="9" spans="1:17" ht="15" customHeight="1" thickBot="1">
      <c r="A9" s="341"/>
      <c r="B9" s="87"/>
      <c r="C9" s="338"/>
      <c r="D9" s="282"/>
      <c r="E9" s="331"/>
      <c r="F9" s="284"/>
      <c r="G9" s="90"/>
      <c r="H9" s="95"/>
      <c r="I9" s="291">
        <v>1</v>
      </c>
      <c r="J9" s="91"/>
      <c r="K9" s="91"/>
      <c r="L9" s="92"/>
      <c r="M9" s="316"/>
      <c r="N9" s="298"/>
      <c r="O9" s="299" t="e">
        <f>VLOOKUP(N9,'пр.взв.'!B1:E24,2,FALSE)</f>
        <v>#N/A</v>
      </c>
      <c r="P9" s="295" t="e">
        <f>VLOOKUP(N9,'пр.взв.'!B1:E24,4,FALSE)</f>
        <v>#N/A</v>
      </c>
      <c r="Q9" s="37"/>
    </row>
    <row r="10" spans="1:17" ht="15" customHeight="1" thickBot="1">
      <c r="A10" s="339" t="s">
        <v>43</v>
      </c>
      <c r="B10" s="87"/>
      <c r="C10" s="333">
        <v>3</v>
      </c>
      <c r="D10" s="285" t="str">
        <f>VLOOKUP(C10,'пр.взв.'!B7:F22,2,FALSE)</f>
        <v>KARINA Bickute</v>
      </c>
      <c r="E10" s="335">
        <f>VLOOKUP(C10,'пр.взв.'!B7:F22,3,FALSE)</f>
        <v>1988</v>
      </c>
      <c r="F10" s="279" t="str">
        <f>VLOOKUP(C10,'пр.взв.'!B11:F26,4,FALSE)</f>
        <v>LTU</v>
      </c>
      <c r="G10" s="90"/>
      <c r="H10" s="95"/>
      <c r="I10" s="292"/>
      <c r="J10" s="96"/>
      <c r="K10" s="91"/>
      <c r="L10" s="92"/>
      <c r="M10" s="275">
        <v>3</v>
      </c>
      <c r="N10" s="298">
        <v>3</v>
      </c>
      <c r="O10" s="299" t="str">
        <f>VLOOKUP(N10,'пр.взв.'!B7:F22,2,FALSE)</f>
        <v>KARINA Bickute</v>
      </c>
      <c r="P10" s="295" t="str">
        <f>VLOOKUP(N10,'пр.взв.'!B7:E22,4,FALSE)</f>
        <v>LTU</v>
      </c>
      <c r="Q10" s="37"/>
    </row>
    <row r="11" spans="1:17" ht="15" customHeight="1">
      <c r="A11" s="340"/>
      <c r="B11" s="87"/>
      <c r="C11" s="334"/>
      <c r="D11" s="286">
        <f>'пр.взв.'!C12</f>
        <v>0</v>
      </c>
      <c r="E11" s="336"/>
      <c r="F11" s="280">
        <f>'пр.взв.'!E12</f>
        <v>0</v>
      </c>
      <c r="G11" s="287">
        <v>3</v>
      </c>
      <c r="H11" s="97"/>
      <c r="I11" s="94"/>
      <c r="J11" s="98"/>
      <c r="K11" s="91"/>
      <c r="L11" s="92"/>
      <c r="M11" s="276"/>
      <c r="N11" s="298"/>
      <c r="O11" s="299" t="e">
        <f>VLOOKUP(N11,'пр.взв.'!B1:E26,2,FALSE)</f>
        <v>#N/A</v>
      </c>
      <c r="P11" s="295" t="e">
        <f>VLOOKUP(N11,'пр.взв.'!B1:E26,4,FALSE)</f>
        <v>#N/A</v>
      </c>
      <c r="Q11" s="37"/>
    </row>
    <row r="12" spans="1:17" ht="15" customHeight="1" thickBot="1">
      <c r="A12" s="340"/>
      <c r="B12" s="87"/>
      <c r="C12" s="337">
        <v>7</v>
      </c>
      <c r="D12" s="281" t="str">
        <f>VLOOKUP(C12,'пр.взв.'!B7:F22,2,FALSE)</f>
        <v>KALIUZHNAYA Katsiaryna</v>
      </c>
      <c r="E12" s="330" t="str">
        <f>VLOOKUP(C12,'пр.взв.'!B7:F22,3,FALSE)</f>
        <v>1992 ms</v>
      </c>
      <c r="F12" s="283" t="str">
        <f>VLOOKUP(C12,'пр.взв.'!B13:F28,4,FALSE)</f>
        <v>BLR</v>
      </c>
      <c r="G12" s="288"/>
      <c r="H12" s="90"/>
      <c r="I12" s="95"/>
      <c r="J12" s="98"/>
      <c r="K12" s="91"/>
      <c r="L12" s="92"/>
      <c r="M12" s="275">
        <v>3</v>
      </c>
      <c r="N12" s="298">
        <v>4</v>
      </c>
      <c r="O12" s="299" t="str">
        <f>VLOOKUP(N12,'пр.взв.'!B9:F24,2,FALSE)</f>
        <v>MAISEYENKA Yelizaveta</v>
      </c>
      <c r="P12" s="295" t="str">
        <f>VLOOKUP(N12,'пр.взв.'!B7:E24,4,FALSE)</f>
        <v>BLR</v>
      </c>
      <c r="Q12" s="37"/>
    </row>
    <row r="13" spans="1:17" ht="15" customHeight="1" thickBot="1">
      <c r="A13" s="341"/>
      <c r="B13" s="87"/>
      <c r="C13" s="338"/>
      <c r="D13" s="282">
        <f>'пр.взв.'!C20</f>
        <v>0</v>
      </c>
      <c r="E13" s="331"/>
      <c r="F13" s="284">
        <f>'пр.взв.'!E20</f>
        <v>0</v>
      </c>
      <c r="G13" s="90"/>
      <c r="H13" s="90"/>
      <c r="I13" s="95"/>
      <c r="J13" s="98"/>
      <c r="K13" s="91"/>
      <c r="L13" s="92"/>
      <c r="M13" s="276"/>
      <c r="N13" s="298"/>
      <c r="O13" s="299" t="e">
        <f>VLOOKUP(N13,'пр.взв.'!B3:E28,2,FALSE)</f>
        <v>#N/A</v>
      </c>
      <c r="P13" s="295" t="e">
        <f>VLOOKUP(N13,'пр.взв.'!B3:E28,4,FALSE)</f>
        <v>#N/A</v>
      </c>
      <c r="Q13" s="37"/>
    </row>
    <row r="14" spans="3:17" ht="15" customHeight="1">
      <c r="C14" s="348"/>
      <c r="D14" s="84"/>
      <c r="E14" s="84"/>
      <c r="F14" s="85"/>
      <c r="G14" s="90"/>
      <c r="H14" s="90"/>
      <c r="I14" s="95"/>
      <c r="J14" s="98"/>
      <c r="K14" s="293">
        <v>6</v>
      </c>
      <c r="L14" s="92"/>
      <c r="M14" s="321" t="s">
        <v>67</v>
      </c>
      <c r="N14" s="298">
        <v>5</v>
      </c>
      <c r="O14" s="299" t="str">
        <f>VLOOKUP(N14,'пр.взв.'!B1:F26,2,FALSE)</f>
        <v>DAVTYAN Dzhuletta</v>
      </c>
      <c r="P14" s="295" t="str">
        <f>VLOOKUP(N14,'пр.взв.'!B1:E26,4,FALSE)</f>
        <v>RUS-M</v>
      </c>
      <c r="Q14" s="37"/>
    </row>
    <row r="15" spans="3:17" ht="15" customHeight="1" thickBot="1">
      <c r="C15" s="349"/>
      <c r="D15" s="84"/>
      <c r="E15" s="84"/>
      <c r="F15" s="85"/>
      <c r="G15" s="90"/>
      <c r="H15" s="90"/>
      <c r="I15" s="95"/>
      <c r="J15" s="98"/>
      <c r="K15" s="294"/>
      <c r="L15" s="92"/>
      <c r="M15" s="322"/>
      <c r="N15" s="298"/>
      <c r="O15" s="299" t="e">
        <f>VLOOKUP(N15,'пр.взв.'!B5:E30,2,FALSE)</f>
        <v>#N/A</v>
      </c>
      <c r="P15" s="295" t="e">
        <f>VLOOKUP(N15,'пр.взв.'!B5:E30,4,FALSE)</f>
        <v>#N/A</v>
      </c>
      <c r="Q15" s="37"/>
    </row>
    <row r="16" spans="1:17" ht="15" customHeight="1" thickBot="1">
      <c r="A16" s="339" t="s">
        <v>44</v>
      </c>
      <c r="B16" s="87"/>
      <c r="C16" s="342">
        <v>2</v>
      </c>
      <c r="D16" s="285" t="str">
        <f>VLOOKUP(C16,'пр.взв.'!B7:F22,2,FALSE)</f>
        <v>EREMEEVA Nadezhda</v>
      </c>
      <c r="E16" s="335" t="str">
        <f>VLOOKUP(C16,'пр.взв.'!B7:F22,3,FALSE)</f>
        <v>1983 cms</v>
      </c>
      <c r="F16" s="279" t="str">
        <f>VLOOKUP(C16,'пр.взв.'!B7:F22,4,FALSE)</f>
        <v>RUS</v>
      </c>
      <c r="G16" s="90"/>
      <c r="H16" s="90"/>
      <c r="I16" s="95"/>
      <c r="J16" s="98"/>
      <c r="K16" s="91"/>
      <c r="L16" s="92"/>
      <c r="M16" s="321" t="s">
        <v>67</v>
      </c>
      <c r="N16" s="298">
        <v>7</v>
      </c>
      <c r="O16" s="299" t="str">
        <f>VLOOKUP(N16,'пр.взв.'!B3:F28,2,FALSE)</f>
        <v>KALIUZHNAYA Katsiaryna</v>
      </c>
      <c r="P16" s="295" t="str">
        <f>VLOOKUP(N16,'пр.взв.'!B3:E28,4,FALSE)</f>
        <v>BLR</v>
      </c>
      <c r="Q16" s="37"/>
    </row>
    <row r="17" spans="1:17" ht="15" customHeight="1">
      <c r="A17" s="340"/>
      <c r="B17" s="87"/>
      <c r="C17" s="343"/>
      <c r="D17" s="286">
        <f>'пр.взв.'!C10</f>
        <v>0</v>
      </c>
      <c r="E17" s="336"/>
      <c r="F17" s="280">
        <f>'пр.взв.'!E10</f>
        <v>0</v>
      </c>
      <c r="G17" s="289">
        <v>6</v>
      </c>
      <c r="H17" s="90"/>
      <c r="I17" s="95"/>
      <c r="J17" s="98"/>
      <c r="K17" s="91"/>
      <c r="L17" s="92"/>
      <c r="M17" s="322"/>
      <c r="N17" s="298"/>
      <c r="O17" s="299" t="e">
        <f>VLOOKUP(N17,'пр.взв.'!B7:E32,2,FALSE)</f>
        <v>#N/A</v>
      </c>
      <c r="P17" s="295" t="e">
        <f>VLOOKUP(N17,'пр.взв.'!B7:E32,4,FALSE)</f>
        <v>#N/A</v>
      </c>
      <c r="Q17" s="37"/>
    </row>
    <row r="18" spans="1:17" ht="15" customHeight="1" thickBot="1">
      <c r="A18" s="340"/>
      <c r="B18" s="87"/>
      <c r="C18" s="328">
        <v>6</v>
      </c>
      <c r="D18" s="281" t="str">
        <f>VLOOKUP(C18,'пр.взв.'!B7:F22,2,FALSE)</f>
        <v>RODINA Irina</v>
      </c>
      <c r="E18" s="330" t="str">
        <f>VLOOKUP(C18,'пр.взв.'!B7:F22,3,FALSE)</f>
        <v>1973 dvms</v>
      </c>
      <c r="F18" s="283" t="str">
        <f>VLOOKUP(C18,'пр.взв.'!B7:F22,4,FALSE)</f>
        <v>RUS</v>
      </c>
      <c r="G18" s="290"/>
      <c r="H18" s="93"/>
      <c r="I18" s="94"/>
      <c r="J18" s="98"/>
      <c r="K18" s="91"/>
      <c r="L18" s="92"/>
      <c r="M18" s="321" t="s">
        <v>67</v>
      </c>
      <c r="N18" s="298">
        <v>2</v>
      </c>
      <c r="O18" s="299" t="str">
        <f>VLOOKUP(N18,'пр.взв.'!B5:F30,2,FALSE)</f>
        <v>EREMEEVA Nadezhda</v>
      </c>
      <c r="P18" s="295" t="str">
        <f>VLOOKUP(N18,'пр.взв.'!B1:E30,4,FALSE)</f>
        <v>RUS</v>
      </c>
      <c r="Q18" s="37"/>
    </row>
    <row r="19" spans="1:17" ht="15" customHeight="1" thickBot="1">
      <c r="A19" s="341"/>
      <c r="B19" s="87"/>
      <c r="C19" s="329"/>
      <c r="D19" s="282">
        <f>'пр.взв.'!C18</f>
        <v>0</v>
      </c>
      <c r="E19" s="331"/>
      <c r="F19" s="284">
        <f>'пр.взв.'!E18</f>
        <v>0</v>
      </c>
      <c r="G19" s="90"/>
      <c r="H19" s="95"/>
      <c r="I19" s="291">
        <v>6</v>
      </c>
      <c r="J19" s="99"/>
      <c r="K19" s="91"/>
      <c r="L19" s="92"/>
      <c r="M19" s="322"/>
      <c r="N19" s="298"/>
      <c r="O19" s="299" t="e">
        <f>VLOOKUP(N19,'пр.взв.'!B1:E34,2,FALSE)</f>
        <v>#N/A</v>
      </c>
      <c r="P19" s="295" t="e">
        <f>VLOOKUP(N19,'пр.взв.'!B3:E34,4,FALSE)</f>
        <v>#N/A</v>
      </c>
      <c r="Q19" s="37"/>
    </row>
    <row r="20" spans="1:17" ht="15" customHeight="1" thickBot="1">
      <c r="A20" s="339" t="s">
        <v>45</v>
      </c>
      <c r="B20" s="87"/>
      <c r="C20" s="342">
        <v>4</v>
      </c>
      <c r="D20" s="285" t="str">
        <f>VLOOKUP(C20,'пр.взв.'!B7:F22,2,FALSE)</f>
        <v>MAISEYENKA Yelizaveta</v>
      </c>
      <c r="E20" s="335" t="str">
        <f>VLOOKUP(C20,'пр.взв.'!B7:F22,3,FALSE)</f>
        <v>1990 ms</v>
      </c>
      <c r="F20" s="279" t="str">
        <f>VLOOKUP(C20,'пр.взв.'!B7:F22,4,FALSE)</f>
        <v>BLR</v>
      </c>
      <c r="G20" s="90"/>
      <c r="H20" s="95"/>
      <c r="I20" s="292"/>
      <c r="J20" s="100"/>
      <c r="K20" s="91"/>
      <c r="L20" s="92"/>
      <c r="M20" s="323" t="s">
        <v>41</v>
      </c>
      <c r="N20" s="296"/>
      <c r="O20" s="297" t="e">
        <f>VLOOKUP(N20,'пр.взв.'!B1:F32,2,FALSE)</f>
        <v>#N/A</v>
      </c>
      <c r="P20" s="296" t="e">
        <f>VLOOKUP(N20,'пр.взв.'!B1:E32,4,FALSE)</f>
        <v>#N/A</v>
      </c>
      <c r="Q20" s="37"/>
    </row>
    <row r="21" spans="1:17" ht="15" customHeight="1">
      <c r="A21" s="340"/>
      <c r="B21" s="87"/>
      <c r="C21" s="343"/>
      <c r="D21" s="286">
        <f>'пр.взв.'!C14</f>
        <v>0</v>
      </c>
      <c r="E21" s="336"/>
      <c r="F21" s="280">
        <f>'пр.взв.'!E14</f>
        <v>0</v>
      </c>
      <c r="G21" s="287">
        <v>4</v>
      </c>
      <c r="H21" s="97"/>
      <c r="I21" s="94"/>
      <c r="J21" s="100"/>
      <c r="K21" s="91"/>
      <c r="L21" s="92"/>
      <c r="M21" s="324"/>
      <c r="N21" s="296"/>
      <c r="O21" s="297" t="e">
        <f>VLOOKUP(N21,'пр.взв.'!B1:E36,2,FALSE)</f>
        <v>#N/A</v>
      </c>
      <c r="P21" s="296" t="e">
        <f>VLOOKUP(N21,'пр.взв.'!B1:E36,4,FALSE)</f>
        <v>#N/A</v>
      </c>
      <c r="Q21" s="37"/>
    </row>
    <row r="22" spans="1:17" ht="15" customHeight="1" thickBot="1">
      <c r="A22" s="340"/>
      <c r="B22" s="87"/>
      <c r="C22" s="328">
        <v>8</v>
      </c>
      <c r="D22" s="346" t="e">
        <f>VLOOKUP(C22,'пр.взв.'!B7:F22,2,FALSE)</f>
        <v>#N/A</v>
      </c>
      <c r="E22" s="344" t="e">
        <f>VLOOKUP(C22,'пр.взв.'!B7:F22,3,FALSE)</f>
        <v>#N/A</v>
      </c>
      <c r="F22" s="277" t="e">
        <f>VLOOKUP(C22,'пр.взв.'!B7:F22,4,FALSE)</f>
        <v>#N/A</v>
      </c>
      <c r="G22" s="288"/>
      <c r="H22" s="90"/>
      <c r="I22" s="95"/>
      <c r="J22" s="100"/>
      <c r="K22" s="91"/>
      <c r="L22" s="92"/>
      <c r="M22" s="92"/>
      <c r="N22" s="92"/>
      <c r="O22" s="81"/>
      <c r="P22" s="82"/>
      <c r="Q22" s="37"/>
    </row>
    <row r="23" spans="1:17" ht="15" customHeight="1" thickBot="1">
      <c r="A23" s="341"/>
      <c r="B23" s="87"/>
      <c r="C23" s="329"/>
      <c r="D23" s="347">
        <f>'пр.взв.'!C22</f>
        <v>0</v>
      </c>
      <c r="E23" s="345"/>
      <c r="F23" s="278">
        <f>'пр.взв.'!E22</f>
        <v>0</v>
      </c>
      <c r="G23" s="101"/>
      <c r="H23" s="101"/>
      <c r="I23" s="102"/>
      <c r="J23" s="103"/>
      <c r="K23" s="92"/>
      <c r="L23" s="92"/>
      <c r="M23" s="92"/>
      <c r="N23" s="92"/>
      <c r="O23" s="81"/>
      <c r="P23" s="82"/>
      <c r="Q23" s="37"/>
    </row>
    <row r="24" spans="3:16" ht="38.25" customHeight="1">
      <c r="C24" s="332" t="s">
        <v>48</v>
      </c>
      <c r="D24" s="332"/>
      <c r="E24" s="332"/>
      <c r="F24" s="332"/>
      <c r="G24" s="332"/>
      <c r="H24" s="332"/>
      <c r="I24" s="332"/>
      <c r="J24" s="332"/>
      <c r="K24" s="92"/>
      <c r="L24" s="92"/>
      <c r="M24" s="92"/>
      <c r="N24" s="92"/>
      <c r="O24" s="92"/>
      <c r="P24" s="92"/>
    </row>
    <row r="25" spans="3:16" ht="25.5" customHeight="1">
      <c r="C25" s="104"/>
      <c r="D25" s="92"/>
      <c r="E25" s="92"/>
      <c r="F25" s="92"/>
      <c r="G25" s="92"/>
      <c r="H25" s="104"/>
      <c r="I25" s="92"/>
      <c r="J25" s="92"/>
      <c r="K25" s="92"/>
      <c r="L25" s="92"/>
      <c r="M25" s="92"/>
      <c r="N25" s="92"/>
      <c r="O25" s="92"/>
      <c r="P25" s="92"/>
    </row>
    <row r="26" spans="3:16" ht="12.75" customHeight="1"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3:16" ht="13.5" customHeight="1">
      <c r="C27" s="327"/>
      <c r="D27" s="110"/>
      <c r="E27" s="110"/>
      <c r="F27" s="92"/>
      <c r="G27" s="92"/>
      <c r="H27" s="320"/>
      <c r="I27" s="102"/>
      <c r="J27" s="102"/>
      <c r="K27" s="102"/>
      <c r="L27" s="102"/>
      <c r="M27" s="102"/>
      <c r="N27" s="92"/>
      <c r="O27" s="92"/>
      <c r="P27" s="92"/>
    </row>
    <row r="28" spans="3:16" ht="12.75" customHeight="1">
      <c r="C28" s="327"/>
      <c r="D28" s="110"/>
      <c r="E28" s="110"/>
      <c r="F28" s="92"/>
      <c r="G28" s="92"/>
      <c r="H28" s="320"/>
      <c r="I28" s="102"/>
      <c r="J28" s="102"/>
      <c r="K28" s="102"/>
      <c r="L28" s="102"/>
      <c r="M28" s="102"/>
      <c r="N28" s="92"/>
      <c r="O28" s="92"/>
      <c r="P28" s="92"/>
    </row>
    <row r="29" spans="3:16" ht="15.75" customHeight="1">
      <c r="C29" s="111"/>
      <c r="D29" s="110"/>
      <c r="E29" s="112"/>
      <c r="F29" s="92"/>
      <c r="G29" s="92"/>
      <c r="H29" s="89"/>
      <c r="I29" s="102"/>
      <c r="J29" s="102"/>
      <c r="K29" s="102"/>
      <c r="L29" s="325"/>
      <c r="M29" s="325"/>
      <c r="N29" s="92"/>
      <c r="O29" s="92"/>
      <c r="P29" s="92"/>
    </row>
    <row r="30" spans="3:16" ht="12.75" customHeight="1">
      <c r="C30" s="111"/>
      <c r="D30" s="110"/>
      <c r="E30" s="113"/>
      <c r="F30" s="92"/>
      <c r="G30" s="92"/>
      <c r="H30" s="89"/>
      <c r="I30" s="102"/>
      <c r="J30" s="102"/>
      <c r="K30" s="102"/>
      <c r="L30" s="326"/>
      <c r="M30" s="326"/>
      <c r="N30" s="92"/>
      <c r="O30" s="92"/>
      <c r="P30" s="92"/>
    </row>
    <row r="31" spans="3:16" ht="13.5" customHeight="1">
      <c r="C31" s="327"/>
      <c r="D31" s="110"/>
      <c r="E31" s="110"/>
      <c r="F31" s="92"/>
      <c r="G31" s="92"/>
      <c r="H31" s="320"/>
      <c r="I31" s="102"/>
      <c r="J31" s="102"/>
      <c r="K31" s="102"/>
      <c r="L31" s="102"/>
      <c r="M31" s="102"/>
      <c r="N31" s="92"/>
      <c r="O31" s="92"/>
      <c r="P31" s="92"/>
    </row>
    <row r="32" spans="3:16" ht="12.75">
      <c r="C32" s="327"/>
      <c r="D32" s="110"/>
      <c r="E32" s="110"/>
      <c r="F32" s="92"/>
      <c r="G32" s="92"/>
      <c r="H32" s="320"/>
      <c r="I32" s="102"/>
      <c r="J32" s="102"/>
      <c r="K32" s="102"/>
      <c r="L32" s="102"/>
      <c r="M32" s="102"/>
      <c r="N32" s="92"/>
      <c r="O32" s="92"/>
      <c r="P32" s="92"/>
    </row>
    <row r="33" spans="3:16" ht="12.7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3:16" ht="12.75"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3:16" ht="12.75">
      <c r="C35" s="92"/>
      <c r="D35" s="92"/>
      <c r="E35" s="103"/>
      <c r="F35" s="103"/>
      <c r="G35" s="103"/>
      <c r="H35" s="103"/>
      <c r="I35" s="92"/>
      <c r="J35" s="92"/>
      <c r="K35" s="92"/>
      <c r="L35" s="92"/>
      <c r="M35" s="92"/>
      <c r="N35" s="92"/>
      <c r="O35" s="92"/>
      <c r="P35" s="92"/>
    </row>
    <row r="36" spans="3:16" ht="12.75">
      <c r="C36" s="13" t="str">
        <f>'[1]реквизиты'!$A$8</f>
        <v>Chief referee</v>
      </c>
      <c r="D36" s="10"/>
      <c r="E36" s="10"/>
      <c r="F36" s="10"/>
      <c r="G36" s="103"/>
      <c r="H36" s="41"/>
      <c r="I36" s="92"/>
      <c r="J36" s="105" t="str">
        <f>'[2]реквизиты'!$G$8</f>
        <v>Y. Shoya</v>
      </c>
      <c r="K36" s="92"/>
      <c r="L36" s="106"/>
      <c r="M36" s="92" t="str">
        <f>'[1]реквизиты'!$G$9</f>
        <v>/RUS/</v>
      </c>
      <c r="N36" s="92"/>
      <c r="O36" s="92"/>
      <c r="P36" s="92"/>
    </row>
    <row r="37" spans="3:16" ht="12.75">
      <c r="C37" s="103"/>
      <c r="D37" s="10"/>
      <c r="E37" s="10"/>
      <c r="F37" s="10"/>
      <c r="G37" s="103"/>
      <c r="H37" s="100"/>
      <c r="I37" s="103"/>
      <c r="J37" s="107"/>
      <c r="K37" s="92"/>
      <c r="L37" s="108"/>
      <c r="M37" s="103"/>
      <c r="N37" s="92"/>
      <c r="O37" s="92"/>
      <c r="P37" s="92"/>
    </row>
    <row r="38" spans="3:16" ht="12.75">
      <c r="C38" s="14">
        <f>HYPERLINK('[1]реквизиты'!$A$13)</f>
      </c>
      <c r="D38" s="92"/>
      <c r="E38" s="10"/>
      <c r="F38" s="10"/>
      <c r="G38" s="14"/>
      <c r="H38" s="41">
        <f>HYPERLINK('[1]реквизиты'!$G$13)</f>
      </c>
      <c r="I38" s="92"/>
      <c r="J38" s="105"/>
      <c r="K38" s="109"/>
      <c r="L38" s="92"/>
      <c r="M38" s="92"/>
      <c r="N38" s="92"/>
      <c r="O38" s="92"/>
      <c r="P38" s="92"/>
    </row>
    <row r="39" spans="3:16" ht="12.75">
      <c r="C39" s="92"/>
      <c r="D39" s="92"/>
      <c r="E39" s="103"/>
      <c r="F39" s="103"/>
      <c r="G39" s="103"/>
      <c r="H39" s="103"/>
      <c r="I39" s="92"/>
      <c r="J39" s="105"/>
      <c r="K39" s="92"/>
      <c r="L39" s="92"/>
      <c r="M39" s="92"/>
      <c r="N39" s="92"/>
      <c r="O39" s="92"/>
      <c r="P39" s="92"/>
    </row>
    <row r="40" spans="3:16" ht="12.75">
      <c r="C40" s="92"/>
      <c r="D40" s="92"/>
      <c r="E40" s="103"/>
      <c r="F40" s="103"/>
      <c r="G40" s="103"/>
      <c r="H40" s="103"/>
      <c r="I40" s="92"/>
      <c r="J40" s="105"/>
      <c r="K40" s="92"/>
      <c r="L40" s="92"/>
      <c r="M40" s="92"/>
      <c r="N40" s="92"/>
      <c r="O40" s="92"/>
      <c r="P40" s="92"/>
    </row>
    <row r="41" spans="3:16" ht="12.75">
      <c r="C41" s="13" t="str">
        <f>'[1]реквизиты'!$A$10</f>
        <v>Chief  secretary</v>
      </c>
      <c r="D41" s="92"/>
      <c r="E41" s="103"/>
      <c r="F41" s="103"/>
      <c r="G41" s="103"/>
      <c r="H41" s="103"/>
      <c r="I41" s="92"/>
      <c r="J41" s="105" t="str">
        <f>'[1]реквизиты'!$G$10</f>
        <v>R. Zakirov</v>
      </c>
      <c r="K41" s="92"/>
      <c r="L41" s="106"/>
      <c r="M41" s="92" t="str">
        <f>'[1]реквизиты'!$G$11</f>
        <v>/RUS/</v>
      </c>
      <c r="N41" s="92"/>
      <c r="O41" s="92"/>
      <c r="P41" s="92"/>
    </row>
    <row r="42" spans="10:13" ht="15">
      <c r="J42" s="80"/>
      <c r="M42" s="88"/>
    </row>
  </sheetData>
  <sheetProtection/>
  <mergeCells count="88"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C8:C9"/>
    <mergeCell ref="D6:D7"/>
    <mergeCell ref="D8:D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10:C11"/>
    <mergeCell ref="E10:E11"/>
    <mergeCell ref="C12:C13"/>
    <mergeCell ref="E12:E13"/>
    <mergeCell ref="D10:D11"/>
    <mergeCell ref="D12:D13"/>
    <mergeCell ref="H31:H32"/>
    <mergeCell ref="M18:M19"/>
    <mergeCell ref="M16:M17"/>
    <mergeCell ref="M14:M15"/>
    <mergeCell ref="M20:M21"/>
    <mergeCell ref="L29:M29"/>
    <mergeCell ref="L30:M30"/>
    <mergeCell ref="E1:J1"/>
    <mergeCell ref="K1:P1"/>
    <mergeCell ref="E2:J2"/>
    <mergeCell ref="K2:P2"/>
    <mergeCell ref="M8:M9"/>
    <mergeCell ref="M6:M7"/>
    <mergeCell ref="M4:P4"/>
    <mergeCell ref="F6:F7"/>
    <mergeCell ref="F8:F9"/>
    <mergeCell ref="G7:G8"/>
    <mergeCell ref="I9:I10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N10:N11"/>
    <mergeCell ref="O10:O11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8:N19"/>
    <mergeCell ref="O18:O19"/>
    <mergeCell ref="M12:M13"/>
    <mergeCell ref="F22:F23"/>
    <mergeCell ref="F16:F17"/>
    <mergeCell ref="D18:D19"/>
    <mergeCell ref="F18:F19"/>
    <mergeCell ref="D20:D21"/>
    <mergeCell ref="F20:F21"/>
    <mergeCell ref="G11:G12"/>
    <mergeCell ref="G17:G18"/>
    <mergeCell ref="I19:I20"/>
    <mergeCell ref="G21:G22"/>
    <mergeCell ref="K14:K15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2013-03-23T16:41:58Z</cp:lastPrinted>
  <dcterms:created xsi:type="dcterms:W3CDTF">1996-10-08T23:32:33Z</dcterms:created>
  <dcterms:modified xsi:type="dcterms:W3CDTF">2013-03-24T20:47:59Z</dcterms:modified>
  <cp:category/>
  <cp:version/>
  <cp:contentType/>
  <cp:contentStatus/>
</cp:coreProperties>
</file>