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<sst xmlns="http://schemas.openxmlformats.org/spreadsheetml/2006/main" count="260" uniqueCount="100">
  <si>
    <t>А1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</si>
  <si>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</si>
  <si>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</si>
  <si>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</si>
  <si>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</si>
  <si>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</si>
  <si>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</si>
  <si>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</si>
  <si>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</si>
  <si>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</si>
  <si>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</si>
  <si>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</si>
  <si>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</si>
  <si>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</si>
  <si>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</si>
  <si>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</si>
  <si>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</si>
  <si>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</si>
  <si>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</si>
  <si>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</si>
  <si>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</si>
  <si>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</si>
  <si>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</si>
  <si>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</si>
  <si>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</si>
  <si>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</si>
  <si>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</si>
  <si>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</si>
  <si>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</si>
  <si>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</si>
  <si>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</si>
  <si>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</si>
  <si>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</si>
  <si>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</si>
  <si>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</si>
  <si>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</si>
  <si>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</si>
  <si>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</si>
  <si>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</si>
  <si>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</si>
  <si>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</si>
  <si>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</si>
  <si>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</si>
  <si>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</si>
  <si>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</si>
  <si>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</si>
  <si>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</si>
  <si>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</si>
  <si>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</si>
  <si>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</si>
  <si>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</si>
  <si>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</si>
  <si>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</si>
  <si>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</si>
  <si>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</si>
  <si>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</si>
  <si>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</si>
  <si>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</si>
  <si>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</si>
  <si>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</si>
  <si>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</si>
  <si>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ABDULLOEV Fayziddin</t>
  </si>
  <si>
    <t>1990 kms</t>
  </si>
  <si>
    <t>TJK</t>
  </si>
  <si>
    <t>UEHARA SHIGEYUKI</t>
  </si>
  <si>
    <t>JPN</t>
  </si>
  <si>
    <t>KASOEVI KOBA</t>
  </si>
  <si>
    <t>GEO</t>
  </si>
  <si>
    <t>TURDALIYEV ASKAR</t>
  </si>
  <si>
    <t>1986 ms</t>
  </si>
  <si>
    <t>KAZ</t>
  </si>
  <si>
    <t>RUMYANTSEV PAVEL</t>
  </si>
  <si>
    <t>1987 ms</t>
  </si>
  <si>
    <t>RUS</t>
  </si>
  <si>
    <t>KNYSH  IGOR</t>
  </si>
  <si>
    <t>UKR</t>
  </si>
  <si>
    <t>IADZE GIORGI</t>
  </si>
  <si>
    <t>ZAHIDOV Azad</t>
  </si>
  <si>
    <t>1986 kms</t>
  </si>
  <si>
    <t>AZE</t>
  </si>
  <si>
    <t>OSIPENKO VIKTOR</t>
  </si>
  <si>
    <t>1991 ms</t>
  </si>
  <si>
    <t>ZURABIANI PRIDONI</t>
  </si>
  <si>
    <t>GYSAROV Andrey</t>
  </si>
  <si>
    <t>1988 ms</t>
  </si>
  <si>
    <t>GHVINIASHVILI PAATA</t>
  </si>
  <si>
    <t>MIKUTISHVILI BEKA</t>
  </si>
  <si>
    <t>GRIGORYN Davit</t>
  </si>
  <si>
    <t>ARM</t>
  </si>
  <si>
    <t>HANDZHAN Arsen</t>
  </si>
  <si>
    <t>1989 msik</t>
  </si>
  <si>
    <t>RAKHIMOV Kandilzhon</t>
  </si>
  <si>
    <t>1994 kms</t>
  </si>
  <si>
    <t>SON JONGHYUN</t>
  </si>
  <si>
    <t>KOR</t>
  </si>
  <si>
    <t>Weight category 90  кg</t>
  </si>
  <si>
    <t>5-8</t>
  </si>
  <si>
    <t>9-16</t>
  </si>
  <si>
    <t>17</t>
  </si>
  <si>
    <t>Григорьян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</si>
</sst>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178" fontId="12" fillId="0" borderId="50" xfId="43" applyFont="1" applyBorder="1" applyAlignment="1">
      <alignment horizontal="center" vertical="center" wrapText="1"/>
    </xf>
    <xf numFmtId="178" fontId="12" fillId="0" borderId="27" xfId="43" applyFont="1" applyBorder="1" applyAlignment="1">
      <alignment horizontal="center" vertical="center" wrapText="1"/>
    </xf>
    <xf numFmtId="178" fontId="12" fillId="0" borderId="39" xfId="43" applyFont="1" applyBorder="1" applyAlignment="1">
      <alignment horizontal="center" vertical="center" wrapText="1"/>
    </xf>
    <xf numFmtId="178" fontId="12" fillId="0" borderId="51" xfId="43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2" fillId="0" borderId="52" xfId="43" applyNumberFormat="1" applyFont="1" applyBorder="1" applyAlignment="1">
      <alignment horizontal="center" vertical="center" wrapText="1"/>
    </xf>
    <xf numFmtId="0" fontId="12" fillId="0" borderId="53" xfId="43" applyNumberFormat="1" applyFont="1" applyBorder="1" applyAlignment="1">
      <alignment horizontal="center" vertical="center" wrapText="1"/>
    </xf>
    <xf numFmtId="178" fontId="17" fillId="35" borderId="27" xfId="43" applyFont="1" applyFill="1" applyBorder="1" applyAlignment="1">
      <alignment horizontal="center" vertical="center" wrapText="1"/>
    </xf>
    <xf numFmtId="178" fontId="17" fillId="35" borderId="39" xfId="43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178" fontId="17" fillId="36" borderId="56" xfId="43" applyFont="1" applyFill="1" applyBorder="1" applyAlignment="1">
      <alignment horizontal="center" vertical="center" wrapText="1"/>
    </xf>
    <xf numFmtId="178" fontId="17" fillId="36" borderId="39" xfId="43" applyFont="1" applyFill="1" applyBorder="1" applyAlignment="1">
      <alignment horizontal="center" vertical="center" wrapText="1"/>
    </xf>
    <xf numFmtId="0" fontId="81" fillId="0" borderId="56" xfId="42" applyFont="1" applyBorder="1" applyAlignment="1" applyProtection="1">
      <alignment horizontal="left" vertical="center" wrapText="1"/>
      <protection/>
    </xf>
    <xf numFmtId="0" fontId="81" fillId="0" borderId="39" xfId="0" applyFont="1" applyBorder="1" applyAlignment="1">
      <alignment horizontal="left" vertical="center" wrapText="1"/>
    </xf>
    <xf numFmtId="0" fontId="82" fillId="0" borderId="57" xfId="0" applyFont="1" applyBorder="1" applyAlignment="1">
      <alignment horizontal="center" vertical="center" wrapText="1"/>
    </xf>
    <xf numFmtId="0" fontId="82" fillId="0" borderId="53" xfId="0" applyFont="1" applyBorder="1" applyAlignment="1">
      <alignment horizontal="center" vertical="center" wrapText="1"/>
    </xf>
    <xf numFmtId="0" fontId="81" fillId="0" borderId="56" xfId="42" applyFont="1" applyBorder="1" applyAlignment="1" applyProtection="1">
      <alignment horizontal="center" vertical="center" wrapText="1"/>
      <protection/>
    </xf>
    <xf numFmtId="0" fontId="81" fillId="0" borderId="39" xfId="0" applyFont="1" applyBorder="1" applyAlignment="1">
      <alignment horizontal="center" vertical="center" wrapText="1"/>
    </xf>
    <xf numFmtId="0" fontId="81" fillId="0" borderId="58" xfId="42" applyFont="1" applyBorder="1" applyAlignment="1" applyProtection="1">
      <alignment horizontal="center" vertical="center" wrapText="1"/>
      <protection/>
    </xf>
    <xf numFmtId="0" fontId="81" fillId="0" borderId="29" xfId="42" applyFont="1" applyBorder="1" applyAlignment="1" applyProtection="1">
      <alignment horizontal="center" vertical="center" wrapText="1"/>
      <protection/>
    </xf>
    <xf numFmtId="0" fontId="82" fillId="0" borderId="56" xfId="0" applyFont="1" applyBorder="1" applyAlignment="1">
      <alignment horizontal="center" vertical="center" wrapText="1"/>
    </xf>
    <xf numFmtId="0" fontId="82" fillId="0" borderId="39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left" vertical="center" wrapText="1"/>
    </xf>
    <xf numFmtId="0" fontId="81" fillId="0" borderId="28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1" fillId="0" borderId="58" xfId="42" applyFont="1" applyBorder="1" applyAlignment="1" applyProtection="1">
      <alignment horizontal="left" vertical="center" wrapText="1"/>
      <protection/>
    </xf>
    <xf numFmtId="0" fontId="81" fillId="0" borderId="29" xfId="42" applyFont="1" applyBorder="1" applyAlignment="1" applyProtection="1">
      <alignment horizontal="left" vertical="center" wrapText="1"/>
      <protection/>
    </xf>
    <xf numFmtId="0" fontId="3" fillId="0" borderId="53" xfId="0" applyFont="1" applyBorder="1" applyAlignment="1">
      <alignment horizontal="center" vertical="center" wrapText="1"/>
    </xf>
    <xf numFmtId="0" fontId="6" fillId="0" borderId="56" xfId="42" applyFont="1" applyBorder="1" applyAlignment="1" applyProtection="1">
      <alignment horizontal="left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1" fillId="0" borderId="60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9" fontId="1" fillId="0" borderId="62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24" fillId="0" borderId="67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9" fillId="37" borderId="3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71" xfId="0" applyFont="1" applyFill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wrapText="1"/>
    </xf>
    <xf numFmtId="0" fontId="27" fillId="38" borderId="72" xfId="42" applyFont="1" applyFill="1" applyBorder="1" applyAlignment="1" applyProtection="1">
      <alignment horizontal="center" vertical="center" wrapText="1"/>
      <protection/>
    </xf>
    <xf numFmtId="0" fontId="27" fillId="38" borderId="24" xfId="42" applyFont="1" applyFill="1" applyBorder="1" applyAlignment="1" applyProtection="1">
      <alignment horizontal="center" vertical="center" wrapText="1"/>
      <protection/>
    </xf>
    <xf numFmtId="0" fontId="27" fillId="38" borderId="73" xfId="42" applyFont="1" applyFill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71" xfId="0" applyFont="1" applyFill="1" applyBorder="1" applyAlignment="1">
      <alignment horizontal="center" vertical="center"/>
    </xf>
    <xf numFmtId="0" fontId="33" fillId="36" borderId="0" xfId="42" applyFont="1" applyFill="1" applyBorder="1" applyAlignment="1" applyProtection="1">
      <alignment horizontal="center" vertical="center"/>
      <protection/>
    </xf>
    <xf numFmtId="0" fontId="29" fillId="36" borderId="3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9" fillId="36" borderId="71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8" fillId="0" borderId="5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83" fillId="0" borderId="58" xfId="0" applyFont="1" applyFill="1" applyBorder="1" applyAlignment="1">
      <alignment horizontal="center" vertical="center" wrapText="1"/>
    </xf>
    <xf numFmtId="0" fontId="83" fillId="0" borderId="29" xfId="0" applyFont="1" applyFill="1" applyBorder="1" applyAlignment="1">
      <alignment horizontal="center" vertical="center" wrapText="1"/>
    </xf>
    <xf numFmtId="0" fontId="83" fillId="0" borderId="74" xfId="0" applyFont="1" applyFill="1" applyBorder="1" applyAlignment="1">
      <alignment horizontal="left" vertical="center" wrapText="1"/>
    </xf>
    <xf numFmtId="0" fontId="83" fillId="0" borderId="5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left" vertical="center" wrapText="1"/>
    </xf>
    <xf numFmtId="0" fontId="84" fillId="0" borderId="29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 wrapText="1"/>
    </xf>
    <xf numFmtId="0" fontId="37" fillId="0" borderId="74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6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34" fillId="35" borderId="52" xfId="0" applyFont="1" applyFill="1" applyBorder="1" applyAlignment="1">
      <alignment horizontal="center" vertical="center" wrapText="1"/>
    </xf>
    <xf numFmtId="0" fontId="35" fillId="35" borderId="57" xfId="0" applyFont="1" applyFill="1" applyBorder="1" applyAlignment="1">
      <alignment horizontal="center" vertical="center"/>
    </xf>
    <xf numFmtId="0" fontId="85" fillId="36" borderId="57" xfId="0" applyFont="1" applyFill="1" applyBorder="1" applyAlignment="1">
      <alignment horizontal="center" vertical="center" wrapText="1"/>
    </xf>
    <xf numFmtId="0" fontId="86" fillId="36" borderId="53" xfId="0" applyFont="1" applyFill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0" fontId="34" fillId="36" borderId="57" xfId="0" applyFont="1" applyFill="1" applyBorder="1" applyAlignment="1">
      <alignment horizontal="center" vertical="center" wrapText="1"/>
    </xf>
    <xf numFmtId="0" fontId="35" fillId="36" borderId="53" xfId="0" applyFont="1" applyFill="1" applyBorder="1" applyAlignment="1">
      <alignment horizontal="center" vertical="center"/>
    </xf>
    <xf numFmtId="0" fontId="7" fillId="39" borderId="58" xfId="0" applyNumberFormat="1" applyFont="1" applyFill="1" applyBorder="1" applyAlignment="1">
      <alignment horizontal="center" vertical="center" wrapText="1"/>
    </xf>
    <xf numFmtId="0" fontId="7" fillId="39" borderId="56" xfId="0" applyNumberFormat="1" applyFont="1" applyFill="1" applyBorder="1" applyAlignment="1">
      <alignment horizontal="center" vertical="center" wrapText="1"/>
    </xf>
    <xf numFmtId="0" fontId="16" fillId="40" borderId="23" xfId="0" applyNumberFormat="1" applyFont="1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5" fillId="0" borderId="0" xfId="42" applyFont="1" applyFill="1" applyBorder="1" applyAlignment="1" applyProtection="1">
      <alignment horizontal="left"/>
      <protection/>
    </xf>
    <xf numFmtId="0" fontId="32" fillId="0" borderId="0" xfId="0" applyFont="1" applyAlignment="1">
      <alignment horizontal="left"/>
    </xf>
    <xf numFmtId="0" fontId="16" fillId="0" borderId="75" xfId="0" applyNumberFormat="1" applyFont="1" applyFill="1" applyBorder="1" applyAlignment="1">
      <alignment horizontal="center" vertical="center" wrapText="1"/>
    </xf>
    <xf numFmtId="0" fontId="16" fillId="0" borderId="76" xfId="0" applyNumberFormat="1" applyFont="1" applyFill="1" applyBorder="1" applyAlignment="1">
      <alignment horizontal="center" vertical="center" wrapText="1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7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7" fillId="40" borderId="23" xfId="0" applyNumberFormat="1" applyFont="1" applyFill="1" applyBorder="1" applyAlignment="1">
      <alignment horizontal="center" vertical="center" wrapText="1"/>
    </xf>
    <xf numFmtId="0" fontId="7" fillId="40" borderId="56" xfId="0" applyNumberFormat="1" applyFont="1" applyFill="1" applyBorder="1" applyAlignment="1">
      <alignment horizontal="center" vertical="center" wrapText="1"/>
    </xf>
    <xf numFmtId="0" fontId="7" fillId="38" borderId="58" xfId="0" applyNumberFormat="1" applyFont="1" applyFill="1" applyBorder="1" applyAlignment="1">
      <alignment horizontal="center" vertical="center" wrapText="1"/>
    </xf>
    <xf numFmtId="0" fontId="7" fillId="38" borderId="56" xfId="0" applyNumberFormat="1" applyFont="1" applyFill="1" applyBorder="1" applyAlignment="1">
      <alignment horizontal="center" vertical="center" wrapText="1"/>
    </xf>
    <xf numFmtId="0" fontId="3" fillId="40" borderId="72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 vertical="center"/>
    </xf>
    <xf numFmtId="0" fontId="3" fillId="40" borderId="73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72" xfId="42" applyNumberFormat="1" applyFont="1" applyFill="1" applyBorder="1" applyAlignment="1" applyProtection="1">
      <alignment horizontal="center" vertical="center" wrapText="1"/>
      <protection/>
    </xf>
    <xf numFmtId="0" fontId="31" fillId="0" borderId="24" xfId="42" applyNumberFormat="1" applyFont="1" applyFill="1" applyBorder="1" applyAlignment="1" applyProtection="1">
      <alignment horizontal="center" vertical="center" wrapText="1"/>
      <protection/>
    </xf>
    <xf numFmtId="0" fontId="31" fillId="0" borderId="73" xfId="42" applyNumberFormat="1" applyFont="1" applyFill="1" applyBorder="1" applyAlignment="1" applyProtection="1">
      <alignment horizontal="center" vertical="center" wrapText="1"/>
      <protection/>
    </xf>
    <xf numFmtId="0" fontId="6" fillId="0" borderId="72" xfId="42" applyNumberFormat="1" applyFont="1" applyBorder="1" applyAlignment="1" applyProtection="1">
      <alignment horizontal="center" vertical="center" wrapText="1"/>
      <protection/>
    </xf>
    <xf numFmtId="0" fontId="6" fillId="0" borderId="24" xfId="42" applyNumberFormat="1" applyFont="1" applyBorder="1" applyAlignment="1" applyProtection="1">
      <alignment horizontal="center" vertical="center" wrapText="1"/>
      <protection/>
    </xf>
    <xf numFmtId="0" fontId="6" fillId="0" borderId="73" xfId="42" applyNumberFormat="1" applyFont="1" applyBorder="1" applyAlignment="1" applyProtection="1">
      <alignment horizontal="center" vertical="center" wrapText="1"/>
      <protection/>
    </xf>
    <xf numFmtId="0" fontId="16" fillId="0" borderId="79" xfId="0" applyNumberFormat="1" applyFont="1" applyFill="1" applyBorder="1" applyAlignment="1">
      <alignment horizontal="center" vertical="center" wrapText="1"/>
    </xf>
    <xf numFmtId="0" fontId="16" fillId="0" borderId="80" xfId="0" applyNumberFormat="1" applyFont="1" applyFill="1" applyBorder="1" applyAlignment="1">
      <alignment horizontal="center" vertical="center" wrapText="1"/>
    </xf>
    <xf numFmtId="0" fontId="16" fillId="0" borderId="81" xfId="0" applyNumberFormat="1" applyFont="1" applyFill="1" applyBorder="1" applyAlignment="1">
      <alignment horizontal="center" vertical="center" wrapText="1"/>
    </xf>
    <xf numFmtId="0" fontId="16" fillId="0" borderId="8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5" fillId="41" borderId="72" xfId="42" applyNumberFormat="1" applyFont="1" applyFill="1" applyBorder="1" applyAlignment="1" applyProtection="1">
      <alignment horizontal="center" vertical="center" wrapText="1"/>
      <protection/>
    </xf>
    <xf numFmtId="0" fontId="5" fillId="41" borderId="24" xfId="42" applyNumberFormat="1" applyFont="1" applyFill="1" applyBorder="1" applyAlignment="1" applyProtection="1">
      <alignment horizontal="center" vertical="center" wrapText="1"/>
      <protection/>
    </xf>
    <xf numFmtId="0" fontId="5" fillId="41" borderId="73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43</xdr:row>
      <xdr:rowOff>9525</xdr:rowOff>
    </xdr:from>
    <xdr:to>
      <xdr:col>4</xdr:col>
      <xdr:colOff>200025</xdr:colOff>
      <xdr:row>45</xdr:row>
      <xdr:rowOff>66675</xdr:rowOff>
    </xdr:to>
    <xdr:sp>
      <xdr:nvSpPr>
        <xdr:cNvPr id="20" name="Oval 23"/>
        <xdr:cNvSpPr>
          <a:spLocks/>
        </xdr:cNvSpPr>
      </xdr:nvSpPr>
      <xdr:spPr>
        <a:xfrm>
          <a:off x="2667000" y="8724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41</xdr:row>
      <xdr:rowOff>19050</xdr:rowOff>
    </xdr:from>
    <xdr:to>
      <xdr:col>5</xdr:col>
      <xdr:colOff>190500</xdr:colOff>
      <xdr:row>43</xdr:row>
      <xdr:rowOff>76200</xdr:rowOff>
    </xdr:to>
    <xdr:sp>
      <xdr:nvSpPr>
        <xdr:cNvPr id="21" name="Oval 24"/>
        <xdr:cNvSpPr>
          <a:spLocks/>
        </xdr:cNvSpPr>
      </xdr:nvSpPr>
      <xdr:spPr>
        <a:xfrm>
          <a:off x="3819525" y="84105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1000125</xdr:colOff>
      <xdr:row>45</xdr:row>
      <xdr:rowOff>66675</xdr:rowOff>
    </xdr:from>
    <xdr:to>
      <xdr:col>5</xdr:col>
      <xdr:colOff>209550</xdr:colOff>
      <xdr:row>47</xdr:row>
      <xdr:rowOff>123825</xdr:rowOff>
    </xdr:to>
    <xdr:sp>
      <xdr:nvSpPr>
        <xdr:cNvPr id="22" name="Oval 25"/>
        <xdr:cNvSpPr>
          <a:spLocks/>
        </xdr:cNvSpPr>
      </xdr:nvSpPr>
      <xdr:spPr>
        <a:xfrm>
          <a:off x="3838575" y="9105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952500</xdr:colOff>
      <xdr:row>43</xdr:row>
      <xdr:rowOff>0</xdr:rowOff>
    </xdr:from>
    <xdr:to>
      <xdr:col>6</xdr:col>
      <xdr:colOff>180975</xdr:colOff>
      <xdr:row>45</xdr:row>
      <xdr:rowOff>57150</xdr:rowOff>
    </xdr:to>
    <xdr:sp>
      <xdr:nvSpPr>
        <xdr:cNvPr id="23" name="Oval 26"/>
        <xdr:cNvSpPr>
          <a:spLocks/>
        </xdr:cNvSpPr>
      </xdr:nvSpPr>
      <xdr:spPr>
        <a:xfrm>
          <a:off x="4953000" y="87153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4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5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6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7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8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9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30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31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32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33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4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5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6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7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8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9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>
      <xdr:nvSpPr>
        <xdr:cNvPr id="40" name="Oval 43"/>
        <xdr:cNvSpPr>
          <a:spLocks/>
        </xdr:cNvSpPr>
      </xdr:nvSpPr>
      <xdr:spPr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>
      <xdr:nvSpPr>
        <xdr:cNvPr id="41" name="Oval 44"/>
        <xdr:cNvSpPr>
          <a:spLocks/>
        </xdr:cNvSpPr>
      </xdr:nvSpPr>
      <xdr:spPr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>
      <xdr:nvSpPr>
        <xdr:cNvPr id="42" name="Oval 45"/>
        <xdr:cNvSpPr>
          <a:spLocks/>
        </xdr:cNvSpPr>
      </xdr:nvSpPr>
      <xdr:spPr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>
      <xdr:nvSpPr>
        <xdr:cNvPr id="43" name="Oval 46"/>
        <xdr:cNvSpPr>
          <a:spLocks/>
        </xdr:cNvSpPr>
      </xdr:nvSpPr>
      <xdr:spPr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>
      <xdr:nvSpPr>
        <xdr:cNvPr id="44" name="Oval 47"/>
        <xdr:cNvSpPr>
          <a:spLocks/>
        </xdr:cNvSpPr>
      </xdr:nvSpPr>
      <xdr:spPr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>
      <xdr:nvSpPr>
        <xdr:cNvPr id="45" name="Oval 48"/>
        <xdr:cNvSpPr>
          <a:spLocks/>
        </xdr:cNvSpPr>
      </xdr:nvSpPr>
      <xdr:spPr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>
      <xdr:nvSpPr>
        <xdr:cNvPr id="46" name="Oval 49"/>
        <xdr:cNvSpPr>
          <a:spLocks/>
        </xdr:cNvSpPr>
      </xdr:nvSpPr>
      <xdr:spPr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76800" y="962025"/>
          <a:ext cx="194310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22 -25.2013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7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39" t="s">
        <v>24</v>
      </c>
      <c r="B1" s="139"/>
      <c r="C1" s="139"/>
      <c r="D1" s="139"/>
      <c r="E1" s="139"/>
      <c r="F1" s="139"/>
    </row>
    <row r="2" spans="1:6" ht="24" customHeight="1">
      <c r="A2" s="140" t="str">
        <f>HYPERLINK('[1]реквизиты'!$A$2)</f>
        <v>World Cup stage “Memorial A. Kharlampiev” (M&amp;W, M combat sambo)</v>
      </c>
      <c r="B2" s="140"/>
      <c r="C2" s="140"/>
      <c r="D2" s="140"/>
      <c r="E2" s="140"/>
      <c r="F2" s="140"/>
    </row>
    <row r="3" spans="1:6" ht="12.75" customHeight="1">
      <c r="A3" s="141" t="str">
        <f>HYPERLINK('[1]реквизиты'!$A$3)</f>
        <v>Mart  22 -25.2013            Moscow (Russia)     </v>
      </c>
      <c r="B3" s="141"/>
      <c r="C3" s="141"/>
      <c r="D3" s="141"/>
      <c r="E3" s="141"/>
      <c r="F3" s="141"/>
    </row>
    <row r="4" spans="1:6" ht="18.75" customHeight="1" thickBot="1">
      <c r="A4" s="142" t="s">
        <v>95</v>
      </c>
      <c r="B4" s="142"/>
      <c r="C4" s="142"/>
      <c r="D4" s="142"/>
      <c r="E4" s="142"/>
      <c r="F4" s="142"/>
    </row>
    <row r="5" spans="1:6" ht="12.75" customHeight="1">
      <c r="A5" s="127" t="s">
        <v>7</v>
      </c>
      <c r="B5" s="135" t="s">
        <v>2</v>
      </c>
      <c r="C5" s="127" t="s">
        <v>3</v>
      </c>
      <c r="D5" s="127" t="s">
        <v>33</v>
      </c>
      <c r="E5" s="127" t="s">
        <v>5</v>
      </c>
      <c r="F5" s="127" t="s">
        <v>6</v>
      </c>
    </row>
    <row r="6" spans="1:6" ht="12.75" customHeight="1" thickBot="1">
      <c r="A6" s="128" t="s">
        <v>7</v>
      </c>
      <c r="B6" s="136"/>
      <c r="C6" s="128" t="s">
        <v>3</v>
      </c>
      <c r="D6" s="128" t="s">
        <v>4</v>
      </c>
      <c r="E6" s="128" t="s">
        <v>5</v>
      </c>
      <c r="F6" s="128" t="s">
        <v>6</v>
      </c>
    </row>
    <row r="7" spans="1:6" ht="12.75" customHeight="1">
      <c r="A7" s="126"/>
      <c r="B7" s="117">
        <v>1</v>
      </c>
      <c r="C7" s="118" t="s">
        <v>61</v>
      </c>
      <c r="D7" s="119" t="s">
        <v>62</v>
      </c>
      <c r="E7" s="119" t="s">
        <v>63</v>
      </c>
      <c r="F7" s="129"/>
    </row>
    <row r="8" spans="1:6" ht="15" customHeight="1">
      <c r="A8" s="126"/>
      <c r="B8" s="117"/>
      <c r="C8" s="118"/>
      <c r="D8" s="119"/>
      <c r="E8" s="119"/>
      <c r="F8" s="130"/>
    </row>
    <row r="9" spans="1:6" ht="12.75" customHeight="1">
      <c r="A9" s="126"/>
      <c r="B9" s="117">
        <v>2</v>
      </c>
      <c r="C9" s="118" t="s">
        <v>64</v>
      </c>
      <c r="D9" s="119">
        <v>1990</v>
      </c>
      <c r="E9" s="119" t="s">
        <v>65</v>
      </c>
      <c r="F9" s="124"/>
    </row>
    <row r="10" spans="1:6" ht="15" customHeight="1">
      <c r="A10" s="126"/>
      <c r="B10" s="117"/>
      <c r="C10" s="118"/>
      <c r="D10" s="119"/>
      <c r="E10" s="119"/>
      <c r="F10" s="124"/>
    </row>
    <row r="11" spans="1:6" ht="15" customHeight="1">
      <c r="A11" s="126"/>
      <c r="B11" s="117">
        <v>3</v>
      </c>
      <c r="C11" s="118" t="s">
        <v>66</v>
      </c>
      <c r="D11" s="119">
        <v>1992</v>
      </c>
      <c r="E11" s="119" t="s">
        <v>67</v>
      </c>
      <c r="F11" s="124"/>
    </row>
    <row r="12" spans="1:6" ht="15.75" customHeight="1">
      <c r="A12" s="126"/>
      <c r="B12" s="117"/>
      <c r="C12" s="118"/>
      <c r="D12" s="119"/>
      <c r="E12" s="119"/>
      <c r="F12" s="124"/>
    </row>
    <row r="13" spans="1:6" ht="12.75" customHeight="1">
      <c r="A13" s="126"/>
      <c r="B13" s="117">
        <v>4</v>
      </c>
      <c r="C13" s="118" t="s">
        <v>68</v>
      </c>
      <c r="D13" s="119" t="s">
        <v>69</v>
      </c>
      <c r="E13" s="119" t="s">
        <v>70</v>
      </c>
      <c r="F13" s="124"/>
    </row>
    <row r="14" spans="1:6" ht="15" customHeight="1">
      <c r="A14" s="126"/>
      <c r="B14" s="123"/>
      <c r="C14" s="118"/>
      <c r="D14" s="119"/>
      <c r="E14" s="119"/>
      <c r="F14" s="124"/>
    </row>
    <row r="15" spans="1:6" ht="12.75" customHeight="1">
      <c r="A15" s="126"/>
      <c r="B15" s="137">
        <v>5</v>
      </c>
      <c r="C15" s="122" t="s">
        <v>71</v>
      </c>
      <c r="D15" s="119" t="s">
        <v>72</v>
      </c>
      <c r="E15" s="119" t="s">
        <v>73</v>
      </c>
      <c r="F15" s="124"/>
    </row>
    <row r="16" spans="1:6" ht="15" customHeight="1">
      <c r="A16" s="126"/>
      <c r="B16" s="138"/>
      <c r="C16" s="122"/>
      <c r="D16" s="119"/>
      <c r="E16" s="119"/>
      <c r="F16" s="124"/>
    </row>
    <row r="17" spans="1:6" ht="12.75" customHeight="1">
      <c r="A17" s="126"/>
      <c r="B17" s="117">
        <v>6</v>
      </c>
      <c r="C17" s="122" t="s">
        <v>74</v>
      </c>
      <c r="D17" s="119">
        <v>1991</v>
      </c>
      <c r="E17" s="119" t="s">
        <v>75</v>
      </c>
      <c r="F17" s="124"/>
    </row>
    <row r="18" spans="1:6" ht="15" customHeight="1">
      <c r="A18" s="126"/>
      <c r="B18" s="121"/>
      <c r="C18" s="118"/>
      <c r="D18" s="119"/>
      <c r="E18" s="119"/>
      <c r="F18" s="124"/>
    </row>
    <row r="19" spans="1:6" ht="12.75" customHeight="1">
      <c r="A19" s="126"/>
      <c r="B19" s="117">
        <v>7</v>
      </c>
      <c r="C19" s="118" t="s">
        <v>76</v>
      </c>
      <c r="D19" s="119">
        <v>1988</v>
      </c>
      <c r="E19" s="119" t="s">
        <v>67</v>
      </c>
      <c r="F19" s="124"/>
    </row>
    <row r="20" spans="1:6" ht="15" customHeight="1">
      <c r="A20" s="126"/>
      <c r="B20" s="121"/>
      <c r="C20" s="118"/>
      <c r="D20" s="119"/>
      <c r="E20" s="119"/>
      <c r="F20" s="124"/>
    </row>
    <row r="21" spans="1:6" ht="12.75" customHeight="1">
      <c r="A21" s="126"/>
      <c r="B21" s="117">
        <v>8</v>
      </c>
      <c r="C21" s="122" t="s">
        <v>77</v>
      </c>
      <c r="D21" s="119" t="s">
        <v>78</v>
      </c>
      <c r="E21" s="119" t="s">
        <v>79</v>
      </c>
      <c r="F21" s="124"/>
    </row>
    <row r="22" spans="1:6" ht="15" customHeight="1">
      <c r="A22" s="126"/>
      <c r="B22" s="121"/>
      <c r="C22" s="118"/>
      <c r="D22" s="119"/>
      <c r="E22" s="119"/>
      <c r="F22" s="124"/>
    </row>
    <row r="23" spans="1:6" ht="12.75" customHeight="1">
      <c r="A23" s="126"/>
      <c r="B23" s="117">
        <v>9</v>
      </c>
      <c r="C23" s="118" t="s">
        <v>80</v>
      </c>
      <c r="D23" s="119" t="s">
        <v>81</v>
      </c>
      <c r="E23" s="119" t="s">
        <v>73</v>
      </c>
      <c r="F23" s="143"/>
    </row>
    <row r="24" spans="1:6" ht="15" customHeight="1">
      <c r="A24" s="126"/>
      <c r="B24" s="121"/>
      <c r="C24" s="118"/>
      <c r="D24" s="119"/>
      <c r="E24" s="119"/>
      <c r="F24" s="130"/>
    </row>
    <row r="25" spans="1:6" ht="12.75" customHeight="1">
      <c r="A25" s="126"/>
      <c r="B25" s="117">
        <v>10</v>
      </c>
      <c r="C25" s="118" t="s">
        <v>82</v>
      </c>
      <c r="D25" s="119">
        <v>1988</v>
      </c>
      <c r="E25" s="119" t="s">
        <v>67</v>
      </c>
      <c r="F25" s="124"/>
    </row>
    <row r="26" spans="1:6" ht="15" customHeight="1">
      <c r="A26" s="126"/>
      <c r="B26" s="121"/>
      <c r="C26" s="118"/>
      <c r="D26" s="119"/>
      <c r="E26" s="119"/>
      <c r="F26" s="124"/>
    </row>
    <row r="27" spans="1:6" ht="12.75" customHeight="1">
      <c r="A27" s="126"/>
      <c r="B27" s="117">
        <v>11</v>
      </c>
      <c r="C27" s="118" t="s">
        <v>83</v>
      </c>
      <c r="D27" s="119" t="s">
        <v>84</v>
      </c>
      <c r="E27" s="119" t="s">
        <v>73</v>
      </c>
      <c r="F27" s="124"/>
    </row>
    <row r="28" spans="1:6" ht="15" customHeight="1">
      <c r="A28" s="126"/>
      <c r="B28" s="121"/>
      <c r="C28" s="118"/>
      <c r="D28" s="119"/>
      <c r="E28" s="119"/>
      <c r="F28" s="124"/>
    </row>
    <row r="29" spans="1:6" ht="15.75" customHeight="1">
      <c r="A29" s="126"/>
      <c r="B29" s="117">
        <v>12</v>
      </c>
      <c r="C29" s="118" t="s">
        <v>85</v>
      </c>
      <c r="D29" s="119">
        <v>1987</v>
      </c>
      <c r="E29" s="119" t="s">
        <v>67</v>
      </c>
      <c r="F29" s="124"/>
    </row>
    <row r="30" spans="1:6" ht="15" customHeight="1">
      <c r="A30" s="126"/>
      <c r="B30" s="120"/>
      <c r="C30" s="118"/>
      <c r="D30" s="119"/>
      <c r="E30" s="119"/>
      <c r="F30" s="124"/>
    </row>
    <row r="31" spans="1:6" ht="12.75" customHeight="1">
      <c r="A31" s="126"/>
      <c r="B31" s="117">
        <v>13</v>
      </c>
      <c r="C31" s="118" t="s">
        <v>86</v>
      </c>
      <c r="D31" s="119">
        <v>1988</v>
      </c>
      <c r="E31" s="119" t="s">
        <v>67</v>
      </c>
      <c r="F31" s="124"/>
    </row>
    <row r="32" spans="1:6" ht="15" customHeight="1">
      <c r="A32" s="126"/>
      <c r="B32" s="117"/>
      <c r="C32" s="118"/>
      <c r="D32" s="119"/>
      <c r="E32" s="119"/>
      <c r="F32" s="124"/>
    </row>
    <row r="33" spans="1:6" ht="12.75" customHeight="1">
      <c r="A33" s="126"/>
      <c r="B33" s="117">
        <v>14</v>
      </c>
      <c r="C33" s="118" t="s">
        <v>87</v>
      </c>
      <c r="D33" s="119">
        <v>1990</v>
      </c>
      <c r="E33" s="119" t="s">
        <v>88</v>
      </c>
      <c r="F33" s="124"/>
    </row>
    <row r="34" spans="1:6" ht="15" customHeight="1">
      <c r="A34" s="126"/>
      <c r="B34" s="117"/>
      <c r="C34" s="118"/>
      <c r="D34" s="119"/>
      <c r="E34" s="119"/>
      <c r="F34" s="124"/>
    </row>
    <row r="35" spans="1:6" ht="12.75" customHeight="1">
      <c r="A35" s="126"/>
      <c r="B35" s="117">
        <v>15</v>
      </c>
      <c r="C35" s="118" t="s">
        <v>89</v>
      </c>
      <c r="D35" s="119" t="s">
        <v>90</v>
      </c>
      <c r="E35" s="119" t="s">
        <v>73</v>
      </c>
      <c r="F35" s="124"/>
    </row>
    <row r="36" spans="1:6" ht="15" customHeight="1">
      <c r="A36" s="126"/>
      <c r="B36" s="117"/>
      <c r="C36" s="118"/>
      <c r="D36" s="119"/>
      <c r="E36" s="119"/>
      <c r="F36" s="124"/>
    </row>
    <row r="37" spans="1:6" ht="15.75" customHeight="1">
      <c r="A37" s="126"/>
      <c r="B37" s="117">
        <v>16</v>
      </c>
      <c r="C37" s="118" t="s">
        <v>91</v>
      </c>
      <c r="D37" s="119" t="s">
        <v>92</v>
      </c>
      <c r="E37" s="119" t="s">
        <v>63</v>
      </c>
      <c r="F37" s="124"/>
    </row>
    <row r="38" spans="1:6" ht="12.75" customHeight="1" thickBot="1">
      <c r="A38" s="126"/>
      <c r="B38" s="117"/>
      <c r="C38" s="118"/>
      <c r="D38" s="119"/>
      <c r="E38" s="119"/>
      <c r="F38" s="132"/>
    </row>
    <row r="39" spans="1:6" ht="12.75" customHeight="1">
      <c r="A39" s="126"/>
      <c r="B39" s="117">
        <v>17</v>
      </c>
      <c r="C39" s="118" t="s">
        <v>93</v>
      </c>
      <c r="D39" s="119">
        <v>1983</v>
      </c>
      <c r="E39" s="119" t="s">
        <v>94</v>
      </c>
      <c r="F39" s="124"/>
    </row>
    <row r="40" spans="1:6" ht="12.75" customHeight="1" thickBot="1">
      <c r="A40" s="126"/>
      <c r="B40" s="117"/>
      <c r="C40" s="118"/>
      <c r="D40" s="119"/>
      <c r="E40" s="119"/>
      <c r="F40" s="132"/>
    </row>
    <row r="41" spans="1:6" ht="12.75" customHeight="1">
      <c r="A41" s="126"/>
      <c r="B41" s="111">
        <v>18</v>
      </c>
      <c r="C41" s="113"/>
      <c r="D41" s="131"/>
      <c r="E41" s="115"/>
      <c r="F41" s="125"/>
    </row>
    <row r="42" spans="1:6" ht="12.75" customHeight="1">
      <c r="A42" s="126"/>
      <c r="B42" s="111" t="s">
        <v>42</v>
      </c>
      <c r="C42" s="113"/>
      <c r="D42" s="131"/>
      <c r="E42" s="115"/>
      <c r="F42" s="125"/>
    </row>
    <row r="43" spans="1:6" ht="12.75" customHeight="1">
      <c r="A43" s="126"/>
      <c r="B43" s="111">
        <v>19</v>
      </c>
      <c r="C43" s="113"/>
      <c r="D43" s="131"/>
      <c r="E43" s="115"/>
      <c r="F43" s="125"/>
    </row>
    <row r="44" spans="1:6" ht="12.75" customHeight="1">
      <c r="A44" s="126"/>
      <c r="B44" s="111" t="s">
        <v>43</v>
      </c>
      <c r="C44" s="113"/>
      <c r="D44" s="131"/>
      <c r="E44" s="115"/>
      <c r="F44" s="125"/>
    </row>
    <row r="45" spans="1:6" ht="12.75" customHeight="1">
      <c r="A45" s="126"/>
      <c r="B45" s="134">
        <v>20</v>
      </c>
      <c r="C45" s="113"/>
      <c r="D45" s="131"/>
      <c r="E45" s="115"/>
      <c r="F45" s="125"/>
    </row>
    <row r="46" spans="1:6" ht="12.75" customHeight="1">
      <c r="A46" s="126"/>
      <c r="B46" s="134" t="s">
        <v>44</v>
      </c>
      <c r="C46" s="113"/>
      <c r="D46" s="131"/>
      <c r="E46" s="115"/>
      <c r="F46" s="125"/>
    </row>
    <row r="47" spans="1:6" ht="12.75" customHeight="1">
      <c r="A47" s="126"/>
      <c r="B47" s="111">
        <v>21</v>
      </c>
      <c r="C47" s="113"/>
      <c r="D47" s="131"/>
      <c r="E47" s="115"/>
      <c r="F47" s="125"/>
    </row>
    <row r="48" spans="1:6" ht="12.75" customHeight="1">
      <c r="A48" s="126"/>
      <c r="B48" s="111" t="s">
        <v>45</v>
      </c>
      <c r="C48" s="113"/>
      <c r="D48" s="131"/>
      <c r="E48" s="115"/>
      <c r="F48" s="125"/>
    </row>
    <row r="49" spans="1:6" ht="12.75" customHeight="1">
      <c r="A49" s="126"/>
      <c r="B49" s="111">
        <v>22</v>
      </c>
      <c r="C49" s="113"/>
      <c r="D49" s="131"/>
      <c r="E49" s="115"/>
      <c r="F49" s="125"/>
    </row>
    <row r="50" spans="1:6" ht="12.75" customHeight="1">
      <c r="A50" s="126"/>
      <c r="B50" s="111" t="s">
        <v>46</v>
      </c>
      <c r="C50" s="113"/>
      <c r="D50" s="131"/>
      <c r="E50" s="115"/>
      <c r="F50" s="125"/>
    </row>
    <row r="51" spans="1:6" ht="12.75" customHeight="1">
      <c r="A51" s="126"/>
      <c r="B51" s="111">
        <v>23</v>
      </c>
      <c r="C51" s="113"/>
      <c r="D51" s="131"/>
      <c r="E51" s="115"/>
      <c r="F51" s="125"/>
    </row>
    <row r="52" spans="1:6" ht="12.75" customHeight="1">
      <c r="A52" s="126"/>
      <c r="B52" s="111" t="s">
        <v>47</v>
      </c>
      <c r="C52" s="113"/>
      <c r="D52" s="131"/>
      <c r="E52" s="115"/>
      <c r="F52" s="125"/>
    </row>
    <row r="53" spans="1:6" ht="12.75" customHeight="1">
      <c r="A53" s="126"/>
      <c r="B53" s="111">
        <v>24</v>
      </c>
      <c r="C53" s="113"/>
      <c r="D53" s="131"/>
      <c r="E53" s="115"/>
      <c r="F53" s="125"/>
    </row>
    <row r="54" spans="1:6" ht="12.75" customHeight="1">
      <c r="A54" s="126"/>
      <c r="B54" s="111" t="s">
        <v>48</v>
      </c>
      <c r="C54" s="113"/>
      <c r="D54" s="131"/>
      <c r="E54" s="115"/>
      <c r="F54" s="125"/>
    </row>
    <row r="55" spans="1:6" ht="12.75" customHeight="1">
      <c r="A55" s="126"/>
      <c r="B55" s="111">
        <v>25</v>
      </c>
      <c r="C55" s="113"/>
      <c r="D55" s="131"/>
      <c r="E55" s="115"/>
      <c r="F55" s="125"/>
    </row>
    <row r="56" spans="1:6" ht="12.75" customHeight="1">
      <c r="A56" s="126"/>
      <c r="B56" s="111" t="s">
        <v>49</v>
      </c>
      <c r="C56" s="113"/>
      <c r="D56" s="131"/>
      <c r="E56" s="115"/>
      <c r="F56" s="125"/>
    </row>
    <row r="57" spans="1:6" ht="12.75" customHeight="1">
      <c r="A57" s="126"/>
      <c r="B57" s="111">
        <v>26</v>
      </c>
      <c r="C57" s="113"/>
      <c r="D57" s="131"/>
      <c r="E57" s="115"/>
      <c r="F57" s="125"/>
    </row>
    <row r="58" spans="1:6" ht="12.75" customHeight="1">
      <c r="A58" s="126"/>
      <c r="B58" s="111" t="s">
        <v>50</v>
      </c>
      <c r="C58" s="113"/>
      <c r="D58" s="131"/>
      <c r="E58" s="115"/>
      <c r="F58" s="125"/>
    </row>
    <row r="59" spans="1:6" ht="12.75" customHeight="1">
      <c r="A59" s="126"/>
      <c r="B59" s="111">
        <v>27</v>
      </c>
      <c r="C59" s="113"/>
      <c r="D59" s="131"/>
      <c r="E59" s="115"/>
      <c r="F59" s="125"/>
    </row>
    <row r="60" spans="1:6" ht="12.75" customHeight="1">
      <c r="A60" s="126"/>
      <c r="B60" s="111" t="s">
        <v>51</v>
      </c>
      <c r="C60" s="113"/>
      <c r="D60" s="131"/>
      <c r="E60" s="115"/>
      <c r="F60" s="125"/>
    </row>
    <row r="61" spans="1:6" ht="12.75" customHeight="1">
      <c r="A61" s="126"/>
      <c r="B61" s="111">
        <v>28</v>
      </c>
      <c r="C61" s="113"/>
      <c r="D61" s="131"/>
      <c r="E61" s="115"/>
      <c r="F61" s="125"/>
    </row>
    <row r="62" spans="1:6" ht="12.75" customHeight="1">
      <c r="A62" s="126"/>
      <c r="B62" s="111" t="s">
        <v>52</v>
      </c>
      <c r="C62" s="113"/>
      <c r="D62" s="131"/>
      <c r="E62" s="115"/>
      <c r="F62" s="125"/>
    </row>
    <row r="63" spans="1:6" ht="12.75" customHeight="1">
      <c r="A63" s="126"/>
      <c r="B63" s="111">
        <v>29</v>
      </c>
      <c r="C63" s="113"/>
      <c r="D63" s="131"/>
      <c r="E63" s="115"/>
      <c r="F63" s="125"/>
    </row>
    <row r="64" spans="1:6" ht="12.75" customHeight="1">
      <c r="A64" s="126"/>
      <c r="B64" s="111" t="s">
        <v>53</v>
      </c>
      <c r="C64" s="113"/>
      <c r="D64" s="131"/>
      <c r="E64" s="115"/>
      <c r="F64" s="125"/>
    </row>
    <row r="65" spans="1:6" ht="12.75" customHeight="1">
      <c r="A65" s="126"/>
      <c r="B65" s="111">
        <v>30</v>
      </c>
      <c r="C65" s="113"/>
      <c r="D65" s="131"/>
      <c r="E65" s="115"/>
      <c r="F65" s="125"/>
    </row>
    <row r="66" spans="1:6" ht="12.75" customHeight="1">
      <c r="A66" s="126"/>
      <c r="B66" s="111" t="s">
        <v>54</v>
      </c>
      <c r="C66" s="113"/>
      <c r="D66" s="131"/>
      <c r="E66" s="115"/>
      <c r="F66" s="125"/>
    </row>
    <row r="67" spans="1:6" ht="12.75" customHeight="1">
      <c r="A67" s="126"/>
      <c r="B67" s="111">
        <v>31</v>
      </c>
      <c r="C67" s="113"/>
      <c r="D67" s="131"/>
      <c r="E67" s="115"/>
      <c r="F67" s="125"/>
    </row>
    <row r="68" spans="1:6" ht="12.75" customHeight="1">
      <c r="A68" s="126"/>
      <c r="B68" s="111" t="s">
        <v>55</v>
      </c>
      <c r="C68" s="113"/>
      <c r="D68" s="131"/>
      <c r="E68" s="115"/>
      <c r="F68" s="125"/>
    </row>
    <row r="69" spans="1:6" ht="12.75" customHeight="1">
      <c r="A69" s="126"/>
      <c r="B69" s="111">
        <v>32</v>
      </c>
      <c r="C69" s="113"/>
      <c r="D69" s="131"/>
      <c r="E69" s="115"/>
      <c r="F69" s="125"/>
    </row>
    <row r="70" spans="1:6" ht="12.75" customHeight="1" thickBot="1">
      <c r="A70" s="126"/>
      <c r="B70" s="112" t="s">
        <v>56</v>
      </c>
      <c r="C70" s="114"/>
      <c r="D70" s="133"/>
      <c r="E70" s="116"/>
      <c r="F70" s="125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</sheetData>
  <sheetProtection/>
  <mergeCells count="202"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E23:E24"/>
    <mergeCell ref="A17:A18"/>
    <mergeCell ref="A19:A20"/>
    <mergeCell ref="D19:D20"/>
    <mergeCell ref="D17:D18"/>
    <mergeCell ref="B19:B20"/>
    <mergeCell ref="C19:C20"/>
    <mergeCell ref="D23:D24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C25:C26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B33:B34"/>
    <mergeCell ref="C33:C34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E49:E50"/>
    <mergeCell ref="B51:B52"/>
    <mergeCell ref="C51:C52"/>
    <mergeCell ref="E51:E52"/>
    <mergeCell ref="E53:E54"/>
    <mergeCell ref="B55:B56"/>
    <mergeCell ref="C55:C56"/>
    <mergeCell ref="E55:E56"/>
    <mergeCell ref="C57:C58"/>
    <mergeCell ref="E57:E58"/>
    <mergeCell ref="B59:B60"/>
    <mergeCell ref="C59:C60"/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3"/>
  <sheetViews>
    <sheetView zoomScalePageLayoutView="0" workbookViewId="0" topLeftCell="A1">
      <selection activeCell="A3" sqref="A3:IV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49" t="s">
        <v>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33" customHeight="1">
      <c r="A2" s="149" t="str">
        <f>HYPERLINK('[1]реквизиты'!$A$2)</f>
        <v>World Cup stage “Memorial A. Kharlampiev” (M&amp;W, M combat sambo)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30" customHeight="1">
      <c r="A3" s="164" t="str">
        <f>HYPERLINK('пр.взв.'!A4)</f>
        <v>Weight category 90  кg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6.5" thickBot="1">
      <c r="A4" s="151" t="s">
        <v>23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6.25" thickBot="1">
      <c r="A5" s="57" t="s">
        <v>10</v>
      </c>
      <c r="B5" s="49" t="s">
        <v>2</v>
      </c>
      <c r="C5" s="50" t="s">
        <v>11</v>
      </c>
      <c r="D5" s="49" t="s">
        <v>3</v>
      </c>
      <c r="E5" s="51" t="s">
        <v>4</v>
      </c>
      <c r="F5" s="48" t="s">
        <v>12</v>
      </c>
      <c r="G5" s="52" t="s">
        <v>37</v>
      </c>
      <c r="H5" s="52" t="s">
        <v>15</v>
      </c>
      <c r="I5" s="52" t="s">
        <v>16</v>
      </c>
      <c r="J5" s="50" t="s">
        <v>38</v>
      </c>
      <c r="K5" s="52" t="s">
        <v>17</v>
      </c>
    </row>
    <row r="6" spans="1:11" ht="19.5" customHeight="1">
      <c r="A6" s="152"/>
      <c r="B6" s="155">
        <f>'пр.хода'!$M$25</f>
        <v>15</v>
      </c>
      <c r="C6" s="157" t="s">
        <v>18</v>
      </c>
      <c r="D6" s="159" t="str">
        <f>VLOOKUP(B6,'пр.взв.'!B7:E70,2,FALSE)</f>
        <v>HANDZHAN Arsen</v>
      </c>
      <c r="E6" s="161" t="str">
        <f>VLOOKUP(B6,'пр.взв.'!B7:E70,3,FALSE)</f>
        <v>1989 msik</v>
      </c>
      <c r="F6" s="161" t="str">
        <f>VLOOKUP(B6,'пр.взв.'!B7:E70,4,FALSE)</f>
        <v>RUS</v>
      </c>
      <c r="G6" s="148"/>
      <c r="H6" s="146"/>
      <c r="I6" s="148"/>
      <c r="J6" s="146"/>
      <c r="K6" s="53" t="s">
        <v>19</v>
      </c>
    </row>
    <row r="7" spans="1:11" ht="19.5" customHeight="1" thickBot="1">
      <c r="A7" s="153"/>
      <c r="B7" s="156"/>
      <c r="C7" s="158"/>
      <c r="D7" s="160"/>
      <c r="E7" s="162"/>
      <c r="F7" s="162"/>
      <c r="G7" s="145"/>
      <c r="H7" s="147"/>
      <c r="I7" s="145"/>
      <c r="J7" s="147"/>
      <c r="K7" s="54" t="s">
        <v>20</v>
      </c>
    </row>
    <row r="8" spans="1:11" ht="19.5" customHeight="1">
      <c r="A8" s="153"/>
      <c r="B8" s="155">
        <f>'пр.хода'!$M$59</f>
        <v>12</v>
      </c>
      <c r="C8" s="166" t="s">
        <v>21</v>
      </c>
      <c r="D8" s="159" t="str">
        <f>VLOOKUP(B8,'пр.взв.'!B7:E70,2,FALSE)</f>
        <v>GHVINIASHVILI PAATA</v>
      </c>
      <c r="E8" s="161">
        <f>VLOOKUP(B8,'пр.взв.'!B7:E70,3,FALSE)</f>
        <v>1987</v>
      </c>
      <c r="F8" s="161" t="str">
        <f>VLOOKUP(B8,'пр.взв.'!B7:E70,4,FALSE)</f>
        <v>GEO</v>
      </c>
      <c r="G8" s="144"/>
      <c r="H8" s="146"/>
      <c r="I8" s="148"/>
      <c r="J8" s="146"/>
      <c r="K8" s="54" t="s">
        <v>22</v>
      </c>
    </row>
    <row r="9" spans="1:11" ht="19.5" customHeight="1" thickBot="1">
      <c r="A9" s="154"/>
      <c r="B9" s="156"/>
      <c r="C9" s="167"/>
      <c r="D9" s="160"/>
      <c r="E9" s="162"/>
      <c r="F9" s="162"/>
      <c r="G9" s="145"/>
      <c r="H9" s="147"/>
      <c r="I9" s="145"/>
      <c r="J9" s="147"/>
      <c r="K9" s="55"/>
    </row>
    <row r="10" ht="21.75" customHeight="1"/>
    <row r="11" spans="1:11" ht="21.75" customHeight="1">
      <c r="A11" s="31" t="str">
        <f>'[1]реквизиты'!$A$8</f>
        <v>Chief referee</v>
      </c>
      <c r="B11" s="32"/>
      <c r="C11" s="32"/>
      <c r="D11" s="32"/>
      <c r="E11" s="15"/>
      <c r="F11" s="90"/>
      <c r="H11" s="163" t="str">
        <f>'[1]реквизиты'!$G$8</f>
        <v>Y. Shoya</v>
      </c>
      <c r="I11" s="163"/>
      <c r="J11" s="163"/>
      <c r="K11" t="str">
        <f>'[1]реквизиты'!$G$9</f>
        <v>/RUS/</v>
      </c>
    </row>
    <row r="12" spans="1:8" ht="16.5" customHeight="1">
      <c r="A12" s="32"/>
      <c r="B12" s="32"/>
      <c r="C12" s="32"/>
      <c r="D12" s="32"/>
      <c r="E12" s="15"/>
      <c r="F12" s="91"/>
      <c r="G12" s="15"/>
      <c r="H12" s="92"/>
    </row>
    <row r="13" spans="1:11" ht="24" customHeight="1">
      <c r="A13" s="31" t="str">
        <f>'[1]реквизиты'!$A$10</f>
        <v>Chief  secretary</v>
      </c>
      <c r="C13" s="15"/>
      <c r="D13" s="15"/>
      <c r="E13" s="15"/>
      <c r="F13" s="15"/>
      <c r="H13" s="163" t="str">
        <f>'[1]реквизиты'!$G$10</f>
        <v>R. Zakirov</v>
      </c>
      <c r="I13" s="163"/>
      <c r="J13" s="163"/>
      <c r="K13" t="str">
        <f>'[1]реквизиты'!$G$11</f>
        <v>/RUS/</v>
      </c>
    </row>
  </sheetData>
  <sheetProtection/>
  <mergeCells count="25">
    <mergeCell ref="A2:K2"/>
    <mergeCell ref="A3:K3"/>
    <mergeCell ref="J6:J7"/>
    <mergeCell ref="I6:I7"/>
    <mergeCell ref="B8:B9"/>
    <mergeCell ref="C8:C9"/>
    <mergeCell ref="D8:D9"/>
    <mergeCell ref="F8:F9"/>
    <mergeCell ref="E6:E7"/>
    <mergeCell ref="F6:F7"/>
    <mergeCell ref="G6:G7"/>
    <mergeCell ref="H6:H7"/>
    <mergeCell ref="E8:E9"/>
    <mergeCell ref="H13:J13"/>
    <mergeCell ref="H11:J11"/>
    <mergeCell ref="G8:G9"/>
    <mergeCell ref="H8:H9"/>
    <mergeCell ref="I8:I9"/>
    <mergeCell ref="J8:J9"/>
    <mergeCell ref="A1:K1"/>
    <mergeCell ref="A4:K4"/>
    <mergeCell ref="A6:A9"/>
    <mergeCell ref="B6:B7"/>
    <mergeCell ref="C6:C7"/>
    <mergeCell ref="D6:D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E1">
      <selection activeCell="H37" sqref="H1:N3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00" t="str">
        <f>'пр.хода'!M1</f>
        <v>World Cup stage “Memorial A. Kharlampiev” (M&amp;W, M combat sambo)</v>
      </c>
      <c r="B1" s="200"/>
      <c r="C1" s="200"/>
      <c r="D1" s="200"/>
      <c r="E1" s="200"/>
      <c r="F1" s="200"/>
      <c r="G1" s="200"/>
      <c r="H1" s="200" t="str">
        <f>A1</f>
        <v>World Cup stage “Memorial A. Kharlampiev” (M&amp;W, M combat sambo)</v>
      </c>
      <c r="I1" s="200"/>
      <c r="J1" s="200"/>
      <c r="K1" s="200"/>
      <c r="L1" s="200"/>
      <c r="M1" s="200"/>
      <c r="N1" s="200"/>
      <c r="O1" s="43"/>
      <c r="P1" s="43"/>
      <c r="Q1" s="43"/>
      <c r="R1" s="43"/>
      <c r="S1" s="43"/>
      <c r="T1" s="43"/>
      <c r="U1" s="43"/>
    </row>
    <row r="2" spans="1:21" ht="28.5" customHeight="1">
      <c r="A2" s="141" t="str">
        <f>'пр.хода'!M2</f>
        <v>Mart  22 -25.2013            Moscow (Russia)     </v>
      </c>
      <c r="B2" s="141"/>
      <c r="C2" s="141"/>
      <c r="D2" s="141"/>
      <c r="E2" s="141"/>
      <c r="F2" s="141"/>
      <c r="G2" s="141"/>
      <c r="H2" s="141" t="str">
        <f>A2</f>
        <v>Mart  22 -25.2013            Moscow (Russia)     </v>
      </c>
      <c r="I2" s="141"/>
      <c r="J2" s="141"/>
      <c r="K2" s="141"/>
      <c r="L2" s="141"/>
      <c r="M2" s="141"/>
      <c r="N2" s="141"/>
      <c r="O2" s="44"/>
      <c r="P2" s="44"/>
      <c r="Q2" s="44"/>
      <c r="R2" s="44"/>
      <c r="S2" s="44"/>
      <c r="T2" s="44"/>
      <c r="U2" s="44"/>
    </row>
    <row r="3" spans="1:21" ht="15" customHeight="1">
      <c r="A3" s="198" t="str">
        <f>HYPERLINK('пр.взв.'!A4)</f>
        <v>Weight category 90  кg</v>
      </c>
      <c r="B3" s="151"/>
      <c r="C3" s="151"/>
      <c r="D3" s="151"/>
      <c r="E3" s="151"/>
      <c r="F3" s="151"/>
      <c r="G3" s="151"/>
      <c r="H3" s="198" t="str">
        <f>HYPERLINK('пр.взв.'!A4)</f>
        <v>Weight category 90  кg</v>
      </c>
      <c r="I3" s="151"/>
      <c r="J3" s="151"/>
      <c r="K3" s="151"/>
      <c r="L3" s="151"/>
      <c r="M3" s="151"/>
      <c r="N3" s="151"/>
      <c r="O3" s="42"/>
      <c r="P3" s="42"/>
      <c r="Q3" s="42"/>
      <c r="R3" s="42"/>
      <c r="S3" s="42"/>
      <c r="T3" s="42"/>
      <c r="U3" s="42"/>
    </row>
    <row r="4" spans="1:2" ht="10.5" customHeight="1" thickBot="1">
      <c r="A4" s="199"/>
      <c r="B4" s="199"/>
    </row>
    <row r="5" spans="1:14" ht="12.75" customHeight="1">
      <c r="A5" s="180">
        <v>1</v>
      </c>
      <c r="B5" s="178" t="str">
        <f>VLOOKUP(A5,'пр.взв.'!B7:C70,2,FALSE)</f>
        <v>ABDULLOEV Fayziddin</v>
      </c>
      <c r="C5" s="182" t="str">
        <f>VLOOKUP(B5,'пр.взв.'!C7:D70,2,FALSE)</f>
        <v>1990 kms</v>
      </c>
      <c r="D5" s="184" t="str">
        <f>VLOOKUP(A5,'пр.взв.'!B7:E70,4,FALSE)</f>
        <v>TJK</v>
      </c>
      <c r="G5" s="19"/>
      <c r="H5" s="186">
        <v>2</v>
      </c>
      <c r="I5" s="178" t="str">
        <f>VLOOKUP(H5,'пр.взв.'!B7:C70,2,FALSE)</f>
        <v>UEHARA SHIGEYUKI</v>
      </c>
      <c r="J5" s="197">
        <f>VLOOKUP(H5,'пр.взв.'!B7:E70,3,FALSE)</f>
        <v>1990</v>
      </c>
      <c r="K5" s="197" t="str">
        <f>VLOOKUP(H5,'пр.взв.'!B7:E70,4,FALSE)</f>
        <v>JPN</v>
      </c>
      <c r="N5" s="19"/>
    </row>
    <row r="6" spans="1:14" ht="15.75">
      <c r="A6" s="181"/>
      <c r="B6" s="179"/>
      <c r="C6" s="183"/>
      <c r="D6" s="185"/>
      <c r="E6" s="2"/>
      <c r="F6" s="2"/>
      <c r="G6" s="12"/>
      <c r="H6" s="187"/>
      <c r="I6" s="179"/>
      <c r="J6" s="194"/>
      <c r="K6" s="194"/>
      <c r="L6" s="2"/>
      <c r="M6" s="2"/>
      <c r="N6" s="12"/>
    </row>
    <row r="7" spans="1:14" ht="15.75">
      <c r="A7" s="181">
        <v>17</v>
      </c>
      <c r="B7" s="194" t="str">
        <f>VLOOKUP(A7,'пр.взв.'!B9:C70,2,FALSE)</f>
        <v>SON JONGHYUN</v>
      </c>
      <c r="C7" s="185">
        <f>VLOOKUP(B7,'пр.взв.'!C9:D70,2,FALSE)</f>
        <v>1983</v>
      </c>
      <c r="D7" s="195" t="str">
        <f>VLOOKUP(A7,'пр.взв.'!B7:E70,4,FALSE)</f>
        <v>KOR</v>
      </c>
      <c r="E7" s="4"/>
      <c r="F7" s="2"/>
      <c r="G7" s="2"/>
      <c r="H7" s="176">
        <v>18</v>
      </c>
      <c r="I7" s="168">
        <f>VLOOKUP(H7,'пр.взв.'!B9:C70,2,FALSE)</f>
        <v>0</v>
      </c>
      <c r="J7" s="191">
        <f>VLOOKUP(H7,'пр.взв.'!B9:E70,3,FALSE)</f>
        <v>0</v>
      </c>
      <c r="K7" s="168">
        <f>VLOOKUP(H7,'пр.взв.'!B9:E70,4,FALSE)</f>
        <v>0</v>
      </c>
      <c r="L7" s="4"/>
      <c r="M7" s="2"/>
      <c r="N7" s="2"/>
    </row>
    <row r="8" spans="1:14" ht="16.5" thickBot="1">
      <c r="A8" s="193"/>
      <c r="B8" s="179"/>
      <c r="C8" s="183"/>
      <c r="D8" s="196"/>
      <c r="E8" s="5"/>
      <c r="F8" s="9"/>
      <c r="G8" s="2"/>
      <c r="H8" s="190"/>
      <c r="I8" s="188"/>
      <c r="J8" s="192"/>
      <c r="K8" s="188"/>
      <c r="L8" s="5"/>
      <c r="M8" s="9"/>
      <c r="N8" s="2"/>
    </row>
    <row r="9" spans="1:14" ht="15.75">
      <c r="A9" s="180">
        <v>9</v>
      </c>
      <c r="B9" s="178" t="str">
        <f>VLOOKUP(A9,'пр.взв.'!B11:C70,2,FALSE)</f>
        <v>OSIPENKO VIKTOR</v>
      </c>
      <c r="C9" s="182" t="str">
        <f>VLOOKUP(B9,'пр.взв.'!C11:D70,2,FALSE)</f>
        <v>1991 ms</v>
      </c>
      <c r="D9" s="184" t="str">
        <f>VLOOKUP(A9,'пр.взв.'!B7:E70,4,FALSE)</f>
        <v>RUS</v>
      </c>
      <c r="E9" s="5"/>
      <c r="F9" s="6"/>
      <c r="G9" s="2"/>
      <c r="H9" s="186">
        <v>10</v>
      </c>
      <c r="I9" s="178" t="str">
        <f>VLOOKUP(H9,'пр.взв.'!B11:C70,2,FALSE)</f>
        <v>ZURABIANI PRIDONI</v>
      </c>
      <c r="J9" s="178">
        <f>VLOOKUP(H9,'пр.взв.'!B11:E70,3,FALSE)</f>
        <v>1988</v>
      </c>
      <c r="K9" s="178" t="str">
        <f>VLOOKUP(H9,'пр.взв.'!B11:E70,4,FALSE)</f>
        <v>GEO</v>
      </c>
      <c r="L9" s="5"/>
      <c r="M9" s="6"/>
      <c r="N9" s="2"/>
    </row>
    <row r="10" spans="1:14" ht="15.75">
      <c r="A10" s="181"/>
      <c r="B10" s="179"/>
      <c r="C10" s="183"/>
      <c r="D10" s="185"/>
      <c r="E10" s="10"/>
      <c r="F10" s="7"/>
      <c r="G10" s="2"/>
      <c r="H10" s="187"/>
      <c r="I10" s="179"/>
      <c r="J10" s="179"/>
      <c r="K10" s="179"/>
      <c r="L10" s="10"/>
      <c r="M10" s="7"/>
      <c r="N10" s="2"/>
    </row>
    <row r="11" spans="1:14" ht="15.75">
      <c r="A11" s="170">
        <v>25</v>
      </c>
      <c r="B11" s="168">
        <f>VLOOKUP(A11,'пр.взв.'!B13:C70,2,FALSE)</f>
        <v>0</v>
      </c>
      <c r="C11" s="172" t="e">
        <f>VLOOKUP(B11,'пр.взв.'!C13:D70,2,FALSE)</f>
        <v>#N/A</v>
      </c>
      <c r="D11" s="174">
        <f>VLOOKUP(A11,'пр.взв.'!B7:E70,4,FALSE)</f>
        <v>0</v>
      </c>
      <c r="E11" s="3"/>
      <c r="F11" s="7"/>
      <c r="G11" s="2"/>
      <c r="H11" s="176">
        <v>26</v>
      </c>
      <c r="I11" s="168">
        <f>VLOOKUP(H11,'пр.взв.'!B13:C70,2,FALSE)</f>
        <v>0</v>
      </c>
      <c r="J11" s="168">
        <f>VLOOKUP(H11,'пр.взв.'!B13:E70,3,FALSE)</f>
        <v>0</v>
      </c>
      <c r="K11" s="168">
        <f>VLOOKUP(H11,'пр.взв.'!B13:E70,4,FALSE)</f>
        <v>0</v>
      </c>
      <c r="L11" s="3"/>
      <c r="M11" s="7"/>
      <c r="N11" s="2"/>
    </row>
    <row r="12" spans="1:14" ht="16.5" thickBot="1">
      <c r="A12" s="171"/>
      <c r="B12" s="188"/>
      <c r="C12" s="189"/>
      <c r="D12" s="175"/>
      <c r="E12" s="2"/>
      <c r="F12" s="7"/>
      <c r="G12" s="9"/>
      <c r="H12" s="190"/>
      <c r="I12" s="188"/>
      <c r="J12" s="188"/>
      <c r="K12" s="188"/>
      <c r="L12" s="2"/>
      <c r="M12" s="7"/>
      <c r="N12" s="9"/>
    </row>
    <row r="13" spans="1:14" ht="15.75">
      <c r="A13" s="180">
        <v>5</v>
      </c>
      <c r="B13" s="178" t="str">
        <f>VLOOKUP(A13,'пр.взв.'!B15:C70,2,FALSE)</f>
        <v>RUMYANTSEV PAVEL</v>
      </c>
      <c r="C13" s="182" t="str">
        <f>VLOOKUP(B13,'пр.взв.'!C15:D70,2,FALSE)</f>
        <v>1987 ms</v>
      </c>
      <c r="D13" s="184" t="str">
        <f>VLOOKUP(A13,'пр.взв.'!B7:E70,4,FALSE)</f>
        <v>RUS</v>
      </c>
      <c r="E13" s="2"/>
      <c r="F13" s="7"/>
      <c r="G13" s="13"/>
      <c r="H13" s="186">
        <v>6</v>
      </c>
      <c r="I13" s="178" t="str">
        <f>VLOOKUP(H13,'пр.взв.'!B15:C70,2,FALSE)</f>
        <v>KNYSH  IGOR</v>
      </c>
      <c r="J13" s="178">
        <f>VLOOKUP(H13,'пр.взв.'!B15:E70,3,FALSE)</f>
        <v>1991</v>
      </c>
      <c r="K13" s="178" t="str">
        <f>VLOOKUP(H13,'пр.взв.'!B15:E70,4,FALSE)</f>
        <v>UKR</v>
      </c>
      <c r="L13" s="2"/>
      <c r="M13" s="7"/>
      <c r="N13" s="13"/>
    </row>
    <row r="14" spans="1:14" ht="15.75">
      <c r="A14" s="181"/>
      <c r="B14" s="179"/>
      <c r="C14" s="183"/>
      <c r="D14" s="185"/>
      <c r="E14" s="8"/>
      <c r="F14" s="7"/>
      <c r="G14" s="2"/>
      <c r="H14" s="187"/>
      <c r="I14" s="179"/>
      <c r="J14" s="179"/>
      <c r="K14" s="179"/>
      <c r="L14" s="8"/>
      <c r="M14" s="7"/>
      <c r="N14" s="2"/>
    </row>
    <row r="15" spans="1:14" ht="15.75">
      <c r="A15" s="170">
        <v>21</v>
      </c>
      <c r="B15" s="168">
        <f>VLOOKUP(A15,'пр.взв.'!B17:C70,2,FALSE)</f>
        <v>0</v>
      </c>
      <c r="C15" s="172" t="e">
        <f>VLOOKUP(B15,'пр.взв.'!C17:D70,2,FALSE)</f>
        <v>#N/A</v>
      </c>
      <c r="D15" s="174">
        <f>VLOOKUP(A15,'пр.взв.'!B7:E70,4,FALSE)</f>
        <v>0</v>
      </c>
      <c r="E15" s="4"/>
      <c r="F15" s="7"/>
      <c r="G15" s="2"/>
      <c r="H15" s="176">
        <v>22</v>
      </c>
      <c r="I15" s="168">
        <f>VLOOKUP(H15,'пр.взв.'!B17:C70,2,FALSE)</f>
        <v>0</v>
      </c>
      <c r="J15" s="168">
        <f>VLOOKUP(H15,'пр.взв.'!B17:E70,3,FALSE)</f>
        <v>0</v>
      </c>
      <c r="K15" s="168">
        <f>VLOOKUP(H15,'пр.взв.'!B17:E70,4,FALSE)</f>
        <v>0</v>
      </c>
      <c r="L15" s="4"/>
      <c r="M15" s="7"/>
      <c r="N15" s="2"/>
    </row>
    <row r="16" spans="1:14" ht="16.5" thickBot="1">
      <c r="A16" s="171"/>
      <c r="B16" s="188"/>
      <c r="C16" s="189"/>
      <c r="D16" s="175"/>
      <c r="E16" s="5"/>
      <c r="F16" s="11"/>
      <c r="G16" s="2"/>
      <c r="H16" s="190"/>
      <c r="I16" s="188"/>
      <c r="J16" s="188"/>
      <c r="K16" s="188"/>
      <c r="L16" s="5"/>
      <c r="M16" s="11"/>
      <c r="N16" s="2"/>
    </row>
    <row r="17" spans="1:14" ht="15.75">
      <c r="A17" s="180">
        <v>13</v>
      </c>
      <c r="B17" s="178" t="str">
        <f>VLOOKUP(A17,'пр.взв.'!B19:C70,2,FALSE)</f>
        <v>MIKUTISHVILI BEKA</v>
      </c>
      <c r="C17" s="182">
        <f>VLOOKUP(B17,'пр.взв.'!C19:D70,2,FALSE)</f>
        <v>1988</v>
      </c>
      <c r="D17" s="184" t="str">
        <f>VLOOKUP(A17,'пр.взв.'!B7:E68,4,FALSE)</f>
        <v>GEO</v>
      </c>
      <c r="E17" s="5"/>
      <c r="F17" s="2"/>
      <c r="G17" s="2"/>
      <c r="H17" s="186">
        <v>14</v>
      </c>
      <c r="I17" s="178" t="str">
        <f>VLOOKUP(H17,'пр.взв.'!B19:C70,2,FALSE)</f>
        <v>GRIGORYN Davit</v>
      </c>
      <c r="J17" s="178">
        <f>VLOOKUP(H17,'пр.взв.'!B19:E70,3,FALSE)</f>
        <v>1990</v>
      </c>
      <c r="K17" s="178" t="str">
        <f>VLOOKUP(H17,'пр.взв.'!B19:E70,4,FALSE)</f>
        <v>ARM</v>
      </c>
      <c r="L17" s="5"/>
      <c r="M17" s="2"/>
      <c r="N17" s="2"/>
    </row>
    <row r="18" spans="1:14" ht="15.75">
      <c r="A18" s="181"/>
      <c r="B18" s="179"/>
      <c r="C18" s="183"/>
      <c r="D18" s="185"/>
      <c r="E18" s="10"/>
      <c r="F18" s="2"/>
      <c r="G18" s="2"/>
      <c r="H18" s="187"/>
      <c r="I18" s="179"/>
      <c r="J18" s="179"/>
      <c r="K18" s="179"/>
      <c r="L18" s="10"/>
      <c r="M18" s="2"/>
      <c r="N18" s="2"/>
    </row>
    <row r="19" spans="1:14" ht="15.75">
      <c r="A19" s="170">
        <v>29</v>
      </c>
      <c r="B19" s="168">
        <f>VLOOKUP(A19,'пр.взв.'!B21:C72,2,FALSE)</f>
        <v>0</v>
      </c>
      <c r="C19" s="172" t="e">
        <f>VLOOKUP(B19,'пр.взв.'!C21:D72,2,FALSE)</f>
        <v>#N/A</v>
      </c>
      <c r="D19" s="174">
        <f>VLOOKUP(A19,'пр.взв.'!B7:E70,4,FALSE)</f>
        <v>0</v>
      </c>
      <c r="E19" s="3"/>
      <c r="F19" s="2"/>
      <c r="G19" s="2"/>
      <c r="H19" s="176">
        <v>30</v>
      </c>
      <c r="I19" s="168">
        <f>VLOOKUP(H19,'пр.взв.'!B21:C72,2,FALSE)</f>
        <v>0</v>
      </c>
      <c r="J19" s="168">
        <f>VLOOKUP(H19,'пр.взв.'!B21:E72,3,FALSE)</f>
        <v>0</v>
      </c>
      <c r="K19" s="168">
        <f>VLOOKUP(H19,'пр.взв.'!B21:E72,4,FALSE)</f>
        <v>0</v>
      </c>
      <c r="L19" s="3"/>
      <c r="M19" s="2"/>
      <c r="N19" s="2"/>
    </row>
    <row r="20" spans="1:14" ht="16.5" thickBot="1">
      <c r="A20" s="171"/>
      <c r="B20" s="188"/>
      <c r="C20" s="189"/>
      <c r="D20" s="175"/>
      <c r="E20" s="2"/>
      <c r="F20" s="2"/>
      <c r="G20" s="34"/>
      <c r="H20" s="190"/>
      <c r="I20" s="188"/>
      <c r="J20" s="188"/>
      <c r="K20" s="188"/>
      <c r="L20" s="2"/>
      <c r="M20" s="2"/>
      <c r="N20" s="34"/>
    </row>
    <row r="21" spans="1:14" ht="15.75">
      <c r="A21" s="180">
        <v>3</v>
      </c>
      <c r="B21" s="178" t="str">
        <f>VLOOKUP(A21,'пр.взв.'!B7:C70,2,FALSE)</f>
        <v>KASOEVI KOBA</v>
      </c>
      <c r="C21" s="182">
        <f>VLOOKUP(B21,'пр.взв.'!C7:D70,2,FALSE)</f>
        <v>1992</v>
      </c>
      <c r="D21" s="184" t="str">
        <f>VLOOKUP(A21,'пр.взв.'!B7:E70,4,FALSE)</f>
        <v>GEO</v>
      </c>
      <c r="E21" s="2"/>
      <c r="F21" s="2"/>
      <c r="G21" s="2"/>
      <c r="H21" s="186">
        <v>4</v>
      </c>
      <c r="I21" s="178" t="str">
        <f>VLOOKUP(H21,'пр.взв.'!B7:C70,2,FALSE)</f>
        <v>TURDALIYEV ASKAR</v>
      </c>
      <c r="J21" s="178" t="str">
        <f>VLOOKUP(H21,'пр.взв.'!B7:E70,3,FALSE)</f>
        <v>1986 ms</v>
      </c>
      <c r="K21" s="178" t="str">
        <f>VLOOKUP(H21,'пр.взв.'!B7:E70,4,FALSE)</f>
        <v>KAZ</v>
      </c>
      <c r="L21" s="2"/>
      <c r="M21" s="2"/>
      <c r="N21" s="2"/>
    </row>
    <row r="22" spans="1:14" ht="15.75">
      <c r="A22" s="181"/>
      <c r="B22" s="179"/>
      <c r="C22" s="183"/>
      <c r="D22" s="185"/>
      <c r="E22" s="8"/>
      <c r="F22" s="2"/>
      <c r="G22" s="2"/>
      <c r="H22" s="187"/>
      <c r="I22" s="179"/>
      <c r="J22" s="179"/>
      <c r="K22" s="179"/>
      <c r="L22" s="8"/>
      <c r="M22" s="2"/>
      <c r="N22" s="2"/>
    </row>
    <row r="23" spans="1:14" ht="15.75">
      <c r="A23" s="170">
        <v>19</v>
      </c>
      <c r="B23" s="168">
        <f>VLOOKUP(A23,'пр.взв.'!B25:C76,2,FALSE)</f>
        <v>0</v>
      </c>
      <c r="C23" s="172" t="e">
        <f>VLOOKUP(B23,'пр.взв.'!C25:D76,2,FALSE)</f>
        <v>#N/A</v>
      </c>
      <c r="D23" s="174">
        <f>VLOOKUP(A23,'пр.взв.'!B7:E70,4,FALSE)</f>
        <v>0</v>
      </c>
      <c r="E23" s="4"/>
      <c r="F23" s="2"/>
      <c r="G23" s="2"/>
      <c r="H23" s="176">
        <v>20</v>
      </c>
      <c r="I23" s="168">
        <f>VLOOKUP(H23,'пр.взв.'!B25:C76,2,FALSE)</f>
        <v>0</v>
      </c>
      <c r="J23" s="168">
        <f>VLOOKUP(H23,'пр.взв.'!B25:E76,3,FALSE)</f>
        <v>0</v>
      </c>
      <c r="K23" s="168">
        <f>VLOOKUP(H23,'пр.взв.'!B25:E76,4,FALSE)</f>
        <v>0</v>
      </c>
      <c r="L23" s="4"/>
      <c r="M23" s="2"/>
      <c r="N23" s="2"/>
    </row>
    <row r="24" spans="1:14" ht="16.5" thickBot="1">
      <c r="A24" s="171"/>
      <c r="B24" s="188"/>
      <c r="C24" s="189"/>
      <c r="D24" s="175"/>
      <c r="E24" s="5"/>
      <c r="F24" s="9"/>
      <c r="G24" s="2"/>
      <c r="H24" s="190"/>
      <c r="I24" s="188"/>
      <c r="J24" s="188"/>
      <c r="K24" s="188"/>
      <c r="L24" s="5"/>
      <c r="M24" s="9"/>
      <c r="N24" s="2"/>
    </row>
    <row r="25" spans="1:14" ht="15.75">
      <c r="A25" s="180">
        <v>11</v>
      </c>
      <c r="B25" s="178" t="str">
        <f>VLOOKUP(A25,'пр.взв.'!B27:C78,2,FALSE)</f>
        <v>GYSAROV Andrey</v>
      </c>
      <c r="C25" s="182" t="str">
        <f>VLOOKUP(B25,'пр.взв.'!C27:D78,2,FALSE)</f>
        <v>1988 ms</v>
      </c>
      <c r="D25" s="184" t="str">
        <f>VLOOKUP(A25,'пр.взв.'!B7:E70,4,FALSE)</f>
        <v>RUS</v>
      </c>
      <c r="E25" s="5"/>
      <c r="F25" s="6"/>
      <c r="G25" s="2"/>
      <c r="H25" s="186">
        <v>12</v>
      </c>
      <c r="I25" s="178" t="str">
        <f>VLOOKUP(H25,'пр.взв.'!B27:C78,2,FALSE)</f>
        <v>GHVINIASHVILI PAATA</v>
      </c>
      <c r="J25" s="178">
        <f>VLOOKUP(H25,'пр.взв.'!B27:E78,3,FALSE)</f>
        <v>1987</v>
      </c>
      <c r="K25" s="178" t="str">
        <f>VLOOKUP(H25,'пр.взв.'!B27:E78,4,FALSE)</f>
        <v>GEO</v>
      </c>
      <c r="L25" s="5"/>
      <c r="M25" s="6"/>
      <c r="N25" s="2"/>
    </row>
    <row r="26" spans="1:14" ht="15.75">
      <c r="A26" s="181"/>
      <c r="B26" s="179"/>
      <c r="C26" s="183"/>
      <c r="D26" s="185"/>
      <c r="E26" s="10"/>
      <c r="F26" s="7"/>
      <c r="G26" s="2"/>
      <c r="H26" s="187"/>
      <c r="I26" s="179"/>
      <c r="J26" s="179"/>
      <c r="K26" s="179"/>
      <c r="L26" s="10"/>
      <c r="M26" s="7"/>
      <c r="N26" s="2"/>
    </row>
    <row r="27" spans="1:14" ht="15.75">
      <c r="A27" s="170">
        <v>27</v>
      </c>
      <c r="B27" s="168">
        <f>VLOOKUP(A27,'пр.взв.'!B29:C80,2,FALSE)</f>
        <v>0</v>
      </c>
      <c r="C27" s="172" t="e">
        <f>VLOOKUP(B27,'пр.взв.'!C29:D80,2,FALSE)</f>
        <v>#N/A</v>
      </c>
      <c r="D27" s="174">
        <f>VLOOKUP(A27,'пр.взв.'!B7:E70,4,FALSE)</f>
        <v>0</v>
      </c>
      <c r="E27" s="3"/>
      <c r="F27" s="7"/>
      <c r="G27" s="2"/>
      <c r="H27" s="176">
        <v>28</v>
      </c>
      <c r="I27" s="168">
        <f>VLOOKUP(H27,'пр.взв.'!B29:C80,2,FALSE)</f>
        <v>0</v>
      </c>
      <c r="J27" s="168">
        <f>VLOOKUP(H27,'пр.взв.'!B29:E80,3,FALSE)</f>
        <v>0</v>
      </c>
      <c r="K27" s="168">
        <f>VLOOKUP(H27,'пр.взв.'!B29:E80,4,FALSE)</f>
        <v>0</v>
      </c>
      <c r="L27" s="3"/>
      <c r="M27" s="7"/>
      <c r="N27" s="2"/>
    </row>
    <row r="28" spans="1:14" ht="16.5" thickBot="1">
      <c r="A28" s="171"/>
      <c r="B28" s="188"/>
      <c r="C28" s="189"/>
      <c r="D28" s="175"/>
      <c r="E28" s="2"/>
      <c r="F28" s="7"/>
      <c r="G28" s="2"/>
      <c r="H28" s="190"/>
      <c r="I28" s="188"/>
      <c r="J28" s="188"/>
      <c r="K28" s="188"/>
      <c r="L28" s="2"/>
      <c r="M28" s="7"/>
      <c r="N28" s="2"/>
    </row>
    <row r="29" spans="1:14" ht="15.75">
      <c r="A29" s="180">
        <v>7</v>
      </c>
      <c r="B29" s="178" t="str">
        <f>VLOOKUP(A29,'пр.взв.'!B7:C70,2,FALSE)</f>
        <v>IADZE GIORGI</v>
      </c>
      <c r="C29" s="182">
        <f>VLOOKUP(B29,'пр.взв.'!C7:D70,2,FALSE)</f>
        <v>1988</v>
      </c>
      <c r="D29" s="184" t="str">
        <f>VLOOKUP(A29,'пр.взв.'!B7:E70,4,FALSE)</f>
        <v>GEO</v>
      </c>
      <c r="E29" s="2"/>
      <c r="F29" s="7"/>
      <c r="G29" s="36"/>
      <c r="H29" s="186">
        <v>8</v>
      </c>
      <c r="I29" s="178" t="str">
        <f>VLOOKUP(H29,'пр.взв.'!B7:C70,2,FALSE)</f>
        <v>ZAHIDOV Azad</v>
      </c>
      <c r="J29" s="178" t="str">
        <f>VLOOKUP(H29,'пр.взв.'!B7:E70,3,FALSE)</f>
        <v>1986 kms</v>
      </c>
      <c r="K29" s="178" t="str">
        <f>VLOOKUP(H29,'пр.взв.'!B7:E70,4,FALSE)</f>
        <v>AZE</v>
      </c>
      <c r="L29" s="2"/>
      <c r="M29" s="7"/>
      <c r="N29" s="36"/>
    </row>
    <row r="30" spans="1:14" ht="15.75">
      <c r="A30" s="181"/>
      <c r="B30" s="179"/>
      <c r="C30" s="183"/>
      <c r="D30" s="185"/>
      <c r="E30" s="8"/>
      <c r="F30" s="7"/>
      <c r="G30" s="2"/>
      <c r="H30" s="187"/>
      <c r="I30" s="179"/>
      <c r="J30" s="179"/>
      <c r="K30" s="179"/>
      <c r="L30" s="8"/>
      <c r="M30" s="7"/>
      <c r="N30" s="2"/>
    </row>
    <row r="31" spans="1:14" ht="15.75">
      <c r="A31" s="170">
        <v>23</v>
      </c>
      <c r="B31" s="168">
        <f>VLOOKUP(A31,'пр.взв.'!B33:C84,2,FALSE)</f>
        <v>0</v>
      </c>
      <c r="C31" s="172" t="e">
        <f>VLOOKUP(B31,'пр.взв.'!C33:D84,2,FALSE)</f>
        <v>#N/A</v>
      </c>
      <c r="D31" s="174">
        <f>VLOOKUP(A31,'пр.взв.'!B7:E70,4,FALSE)</f>
        <v>0</v>
      </c>
      <c r="E31" s="4"/>
      <c r="F31" s="7"/>
      <c r="G31" s="2"/>
      <c r="H31" s="176">
        <v>24</v>
      </c>
      <c r="I31" s="168">
        <f>VLOOKUP(H31,'пр.взв.'!B33:C84,2,FALSE)</f>
        <v>0</v>
      </c>
      <c r="J31" s="168">
        <f>VLOOKUP(H31,'пр.взв.'!B33:E84,3,FALSE)</f>
        <v>0</v>
      </c>
      <c r="K31" s="168">
        <f>VLOOKUP(H31,'пр.взв.'!B33:E84,4,FALSE)</f>
        <v>0</v>
      </c>
      <c r="L31" s="4"/>
      <c r="M31" s="7"/>
      <c r="N31" s="2"/>
    </row>
    <row r="32" spans="1:14" ht="16.5" thickBot="1">
      <c r="A32" s="171"/>
      <c r="B32" s="188"/>
      <c r="C32" s="189"/>
      <c r="D32" s="175"/>
      <c r="E32" s="5"/>
      <c r="F32" s="11"/>
      <c r="G32" s="2"/>
      <c r="H32" s="190"/>
      <c r="I32" s="188"/>
      <c r="J32" s="188"/>
      <c r="K32" s="188"/>
      <c r="L32" s="5"/>
      <c r="M32" s="11"/>
      <c r="N32" s="2"/>
    </row>
    <row r="33" spans="1:14" ht="15.75">
      <c r="A33" s="180">
        <v>15</v>
      </c>
      <c r="B33" s="178" t="str">
        <f>VLOOKUP(A33,'пр.взв.'!B35:C86,2,FALSE)</f>
        <v>HANDZHAN Arsen</v>
      </c>
      <c r="C33" s="182" t="str">
        <f>VLOOKUP(B33,'пр.взв.'!C35:D86,2,FALSE)</f>
        <v>1989 msik</v>
      </c>
      <c r="D33" s="184" t="str">
        <f>VLOOKUP(A33,'пр.взв.'!B7:E70,4,FALSE)</f>
        <v>RUS</v>
      </c>
      <c r="E33" s="5"/>
      <c r="F33" s="2"/>
      <c r="G33" s="2"/>
      <c r="H33" s="186">
        <v>16</v>
      </c>
      <c r="I33" s="178" t="str">
        <f>VLOOKUP(H33,'пр.взв.'!B35:C86,2,FALSE)</f>
        <v>RAKHIMOV Kandilzhon</v>
      </c>
      <c r="J33" s="178" t="str">
        <f>VLOOKUP(H33,'пр.взв.'!B35:E86,3,FALSE)</f>
        <v>1994 kms</v>
      </c>
      <c r="K33" s="178" t="str">
        <f>VLOOKUP(H33,'пр.взв.'!B35:E86,4,FALSE)</f>
        <v>TJK</v>
      </c>
      <c r="L33" s="5"/>
      <c r="M33" s="2"/>
      <c r="N33" s="2"/>
    </row>
    <row r="34" spans="1:14" ht="15.75">
      <c r="A34" s="181"/>
      <c r="B34" s="179"/>
      <c r="C34" s="183"/>
      <c r="D34" s="185"/>
      <c r="E34" s="10"/>
      <c r="F34" s="2"/>
      <c r="G34" s="2"/>
      <c r="H34" s="187"/>
      <c r="I34" s="179"/>
      <c r="J34" s="179"/>
      <c r="K34" s="179"/>
      <c r="L34" s="10"/>
      <c r="M34" s="2"/>
      <c r="N34" s="2"/>
    </row>
    <row r="35" spans="1:14" ht="15.75">
      <c r="A35" s="170">
        <v>31</v>
      </c>
      <c r="B35" s="168">
        <f>VLOOKUP(A35,'пр.взв.'!B37:C88,2,FALSE)</f>
        <v>0</v>
      </c>
      <c r="C35" s="172" t="e">
        <f>VLOOKUP(B35,'пр.взв.'!C37:D88,2,FALSE)</f>
        <v>#N/A</v>
      </c>
      <c r="D35" s="174">
        <f>VLOOKUP(A35,'пр.взв.'!B7:E70,4,FALSE)</f>
        <v>0</v>
      </c>
      <c r="E35" s="3"/>
      <c r="F35" s="2"/>
      <c r="G35" s="2"/>
      <c r="H35" s="176">
        <v>32</v>
      </c>
      <c r="I35" s="168">
        <f>VLOOKUP(H35,'пр.взв.'!B37:C88,2,FALSE)</f>
        <v>0</v>
      </c>
      <c r="J35" s="168">
        <f>VLOOKUP(H35,'пр.взв.'!B37:E88,3,FALSE)</f>
        <v>0</v>
      </c>
      <c r="K35" s="168">
        <f>VLOOKUP(H35,'пр.взв.'!B37:E88,4,FALSE)</f>
        <v>0</v>
      </c>
      <c r="L35" s="3"/>
      <c r="M35" s="2"/>
      <c r="N35" s="2"/>
    </row>
    <row r="36" spans="1:11" ht="13.5" customHeight="1" thickBot="1">
      <c r="A36" s="171"/>
      <c r="B36" s="169"/>
      <c r="C36" s="173"/>
      <c r="D36" s="175"/>
      <c r="H36" s="177"/>
      <c r="I36" s="169"/>
      <c r="J36" s="169"/>
      <c r="K36" s="169"/>
    </row>
    <row r="37" spans="1:16" ht="15.75">
      <c r="A37" s="1"/>
      <c r="B37" s="1"/>
      <c r="C37" s="1"/>
      <c r="E37" s="2"/>
      <c r="F37" s="2"/>
      <c r="G37" s="2"/>
      <c r="P37" s="30"/>
    </row>
    <row r="38" spans="1:13" ht="12.75">
      <c r="A38" s="33" t="s">
        <v>0</v>
      </c>
      <c r="B38" s="15"/>
      <c r="C38" s="29"/>
      <c r="D38" s="16"/>
      <c r="E38" s="21"/>
      <c r="F38" s="21"/>
      <c r="H38" s="33" t="s">
        <v>1</v>
      </c>
      <c r="I38" s="15"/>
      <c r="J38" s="29"/>
      <c r="K38" s="16"/>
      <c r="L38" s="21"/>
      <c r="M38" s="21"/>
    </row>
    <row r="39" spans="1:16" ht="12.75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2:12" ht="12.75">
      <c r="B40" s="15"/>
      <c r="C40" s="25"/>
      <c r="D40" s="16"/>
      <c r="E40" s="21"/>
      <c r="I40" s="15"/>
      <c r="J40" s="25"/>
      <c r="K40" s="16"/>
      <c r="L40" s="21"/>
    </row>
    <row r="41" spans="2:12" ht="12.75">
      <c r="B41" s="15"/>
      <c r="C41" s="26"/>
      <c r="D41" s="27"/>
      <c r="E41" s="26"/>
      <c r="I41" s="15"/>
      <c r="J41" s="26"/>
      <c r="K41" s="27"/>
      <c r="L41" s="26"/>
    </row>
    <row r="42" spans="2:12" ht="12.75">
      <c r="B42" s="14"/>
      <c r="C42" s="17"/>
      <c r="D42" s="28"/>
      <c r="E42" s="38"/>
      <c r="I42" s="14"/>
      <c r="J42" s="17"/>
      <c r="K42" s="28"/>
      <c r="L42" s="38"/>
    </row>
    <row r="43" spans="2:12" ht="12.75">
      <c r="B43" s="15"/>
      <c r="C43" s="24"/>
      <c r="D43" s="25"/>
      <c r="E43" s="22"/>
      <c r="I43" s="15"/>
      <c r="J43" s="24"/>
      <c r="K43" s="25"/>
      <c r="L43" s="22"/>
    </row>
    <row r="44" spans="2:13" ht="12.75">
      <c r="B44" s="15"/>
      <c r="C44" s="21"/>
      <c r="D44" s="18"/>
      <c r="E44" s="25"/>
      <c r="F44" s="39"/>
      <c r="I44" s="15"/>
      <c r="J44" s="21"/>
      <c r="K44" s="18"/>
      <c r="L44" s="25"/>
      <c r="M44" s="39"/>
    </row>
    <row r="45" spans="5:14" ht="12.75">
      <c r="E45" s="35"/>
      <c r="G45" s="15"/>
      <c r="L45" s="35"/>
      <c r="N45" s="15"/>
    </row>
    <row r="46" spans="2:14" ht="12.75">
      <c r="B46" s="15"/>
      <c r="C46" s="40"/>
      <c r="D46" s="26"/>
      <c r="E46" s="23"/>
      <c r="G46" s="15"/>
      <c r="I46" s="15"/>
      <c r="J46" s="40"/>
      <c r="K46" s="26"/>
      <c r="L46" s="23"/>
      <c r="N46" s="15"/>
    </row>
    <row r="47" spans="2:14" ht="12.75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2:14" ht="12.75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2:14" ht="12.75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2:14" ht="12.75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2:14" ht="12.75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31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9">
      <selection activeCell="N90" sqref="N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64" t="s">
        <v>26</v>
      </c>
      <c r="C1" s="264"/>
      <c r="D1" s="264"/>
      <c r="E1" s="264"/>
      <c r="F1" s="264"/>
      <c r="G1" s="264"/>
      <c r="H1" s="264"/>
      <c r="I1" s="264"/>
      <c r="J1" s="61"/>
      <c r="K1" s="264" t="s">
        <v>26</v>
      </c>
      <c r="L1" s="264"/>
      <c r="M1" s="264"/>
      <c r="N1" s="264"/>
      <c r="O1" s="264"/>
      <c r="P1" s="264"/>
      <c r="Q1" s="264"/>
      <c r="R1" s="264"/>
    </row>
    <row r="2" spans="2:18" ht="15.75">
      <c r="B2" s="265" t="str">
        <f>HYPERLINK('[2]пр.взв.'!A4)</f>
        <v>Weight category  кg.</v>
      </c>
      <c r="C2" s="266"/>
      <c r="D2" s="266"/>
      <c r="E2" s="266"/>
      <c r="F2" s="266"/>
      <c r="G2" s="266"/>
      <c r="H2" s="266"/>
      <c r="I2" s="266"/>
      <c r="J2" s="62"/>
      <c r="K2" s="265" t="str">
        <f>HYPERLINK('[2]пр.взв.'!A4)</f>
        <v>Weight category  кg.</v>
      </c>
      <c r="L2" s="266"/>
      <c r="M2" s="266"/>
      <c r="N2" s="266"/>
      <c r="O2" s="266"/>
      <c r="P2" s="266"/>
      <c r="Q2" s="266"/>
      <c r="R2" s="266"/>
    </row>
    <row r="3" spans="2:18" ht="16.5" thickBot="1">
      <c r="B3" s="63" t="s">
        <v>20</v>
      </c>
      <c r="C3" s="64" t="s">
        <v>27</v>
      </c>
      <c r="D3" s="65" t="s">
        <v>31</v>
      </c>
      <c r="E3" s="66"/>
      <c r="F3" s="63"/>
      <c r="G3" s="66"/>
      <c r="H3" s="66"/>
      <c r="I3" s="66"/>
      <c r="J3" s="66"/>
      <c r="K3" s="63" t="s">
        <v>25</v>
      </c>
      <c r="L3" s="64" t="s">
        <v>27</v>
      </c>
      <c r="M3" s="65" t="s">
        <v>31</v>
      </c>
      <c r="N3" s="66"/>
      <c r="O3" s="63"/>
      <c r="P3" s="66"/>
      <c r="Q3" s="66"/>
      <c r="R3" s="66"/>
    </row>
    <row r="4" spans="1:18" ht="12.75">
      <c r="A4" s="230" t="s">
        <v>29</v>
      </c>
      <c r="B4" s="257" t="s">
        <v>2</v>
      </c>
      <c r="C4" s="221" t="s">
        <v>3</v>
      </c>
      <c r="D4" s="221" t="s">
        <v>4</v>
      </c>
      <c r="E4" s="221" t="s">
        <v>12</v>
      </c>
      <c r="F4" s="223" t="s">
        <v>13</v>
      </c>
      <c r="G4" s="224" t="s">
        <v>15</v>
      </c>
      <c r="H4" s="226" t="s">
        <v>16</v>
      </c>
      <c r="I4" s="228" t="s">
        <v>14</v>
      </c>
      <c r="J4" s="230" t="s">
        <v>29</v>
      </c>
      <c r="K4" s="255" t="s">
        <v>2</v>
      </c>
      <c r="L4" s="221" t="s">
        <v>3</v>
      </c>
      <c r="M4" s="221" t="s">
        <v>4</v>
      </c>
      <c r="N4" s="221" t="s">
        <v>12</v>
      </c>
      <c r="O4" s="223" t="s">
        <v>13</v>
      </c>
      <c r="P4" s="224" t="s">
        <v>15</v>
      </c>
      <c r="Q4" s="226" t="s">
        <v>16</v>
      </c>
      <c r="R4" s="228" t="s">
        <v>14</v>
      </c>
    </row>
    <row r="5" spans="1:18" ht="13.5" thickBot="1">
      <c r="A5" s="231"/>
      <c r="B5" s="258" t="s">
        <v>2</v>
      </c>
      <c r="C5" s="222" t="s">
        <v>3</v>
      </c>
      <c r="D5" s="222" t="s">
        <v>4</v>
      </c>
      <c r="E5" s="222" t="s">
        <v>12</v>
      </c>
      <c r="F5" s="222" t="s">
        <v>13</v>
      </c>
      <c r="G5" s="225"/>
      <c r="H5" s="227"/>
      <c r="I5" s="229" t="s">
        <v>14</v>
      </c>
      <c r="J5" s="231"/>
      <c r="K5" s="256" t="s">
        <v>2</v>
      </c>
      <c r="L5" s="222" t="s">
        <v>3</v>
      </c>
      <c r="M5" s="222" t="s">
        <v>4</v>
      </c>
      <c r="N5" s="222" t="s">
        <v>12</v>
      </c>
      <c r="O5" s="222" t="s">
        <v>13</v>
      </c>
      <c r="P5" s="225"/>
      <c r="Q5" s="227"/>
      <c r="R5" s="229" t="s">
        <v>14</v>
      </c>
    </row>
    <row r="6" spans="1:18" ht="12.75" customHeight="1">
      <c r="A6" s="246">
        <v>1</v>
      </c>
      <c r="B6" s="255">
        <v>1</v>
      </c>
      <c r="C6" s="260" t="str">
        <f>VLOOKUP(B6,'пр.взв.'!B7:E70,2,FALSE)</f>
        <v>ABDULLOEV Fayziddin</v>
      </c>
      <c r="D6" s="207" t="str">
        <f>VLOOKUP(B6,'пр.взв.'!B7:F70,3,FALSE)</f>
        <v>1990 kms</v>
      </c>
      <c r="E6" s="207" t="str">
        <f>VLOOKUP(B6,'пр.взв.'!B7:G70,4,FALSE)</f>
        <v>TJK</v>
      </c>
      <c r="F6" s="202"/>
      <c r="G6" s="208"/>
      <c r="H6" s="209"/>
      <c r="I6" s="204"/>
      <c r="J6" s="240">
        <v>9</v>
      </c>
      <c r="K6" s="255">
        <v>2</v>
      </c>
      <c r="L6" s="260" t="str">
        <f>VLOOKUP(K6,'пр.взв.'!B7:E70,2,FALSE)</f>
        <v>UEHARA SHIGEYUKI</v>
      </c>
      <c r="M6" s="207">
        <f>VLOOKUP(K6,'пр.взв.'!B7:F70,3,FALSE)</f>
        <v>1990</v>
      </c>
      <c r="N6" s="207" t="str">
        <f>VLOOKUP(K6,'пр.взв.'!B7:G70,4,FALSE)</f>
        <v>JPN</v>
      </c>
      <c r="O6" s="202"/>
      <c r="P6" s="208"/>
      <c r="Q6" s="209"/>
      <c r="R6" s="204"/>
    </row>
    <row r="7" spans="1:18" ht="12.75" customHeight="1">
      <c r="A7" s="247"/>
      <c r="B7" s="262"/>
      <c r="C7" s="217"/>
      <c r="D7" s="206"/>
      <c r="E7" s="206"/>
      <c r="F7" s="206"/>
      <c r="G7" s="206"/>
      <c r="H7" s="125"/>
      <c r="I7" s="210"/>
      <c r="J7" s="241"/>
      <c r="K7" s="262"/>
      <c r="L7" s="217"/>
      <c r="M7" s="206"/>
      <c r="N7" s="206"/>
      <c r="O7" s="206"/>
      <c r="P7" s="206"/>
      <c r="Q7" s="125"/>
      <c r="R7" s="210"/>
    </row>
    <row r="8" spans="1:18" ht="12.75" customHeight="1">
      <c r="A8" s="247"/>
      <c r="B8" s="261">
        <v>17</v>
      </c>
      <c r="C8" s="220" t="str">
        <f>VLOOKUP(B8,'пр.взв.'!B7:E70,2,FALSE)</f>
        <v>SON JONGHYUN</v>
      </c>
      <c r="D8" s="205">
        <f>VLOOKUP(B8,'пр.взв.'!B7:F72,3,FALSE)</f>
        <v>1983</v>
      </c>
      <c r="E8" s="205" t="str">
        <f>VLOOKUP(B8,'пр.взв.'!B7:G72,4,FALSE)</f>
        <v>KOR</v>
      </c>
      <c r="F8" s="201"/>
      <c r="G8" s="201"/>
      <c r="H8" s="203"/>
      <c r="I8" s="203"/>
      <c r="J8" s="241"/>
      <c r="K8" s="261">
        <v>18</v>
      </c>
      <c r="L8" s="220">
        <f>VLOOKUP(K8,'пр.взв.'!B7:E70,2,FALSE)</f>
        <v>0</v>
      </c>
      <c r="M8" s="205">
        <f>VLOOKUP(K8,'пр.взв.'!B7:F72,3,FALSE)</f>
        <v>0</v>
      </c>
      <c r="N8" s="205">
        <f>VLOOKUP(K8,'пр.взв.'!B7:G72,4,FALSE)</f>
        <v>0</v>
      </c>
      <c r="O8" s="201"/>
      <c r="P8" s="201"/>
      <c r="Q8" s="203"/>
      <c r="R8" s="203"/>
    </row>
    <row r="9" spans="1:18" ht="13.5" customHeight="1" thickBot="1">
      <c r="A9" s="254"/>
      <c r="B9" s="263"/>
      <c r="C9" s="253"/>
      <c r="D9" s="249"/>
      <c r="E9" s="249"/>
      <c r="F9" s="244"/>
      <c r="G9" s="244"/>
      <c r="H9" s="245"/>
      <c r="I9" s="245"/>
      <c r="J9" s="251"/>
      <c r="K9" s="263"/>
      <c r="L9" s="253"/>
      <c r="M9" s="249"/>
      <c r="N9" s="249"/>
      <c r="O9" s="244"/>
      <c r="P9" s="244"/>
      <c r="Q9" s="245"/>
      <c r="R9" s="245"/>
    </row>
    <row r="10" spans="1:18" ht="12.75" customHeight="1">
      <c r="A10" s="246">
        <v>2</v>
      </c>
      <c r="B10" s="255">
        <v>9</v>
      </c>
      <c r="C10" s="216" t="str">
        <f>VLOOKUP(B10,'пр.взв.'!B7:E70,2,FALSE)</f>
        <v>OSIPENKO VIKTOR</v>
      </c>
      <c r="D10" s="239" t="str">
        <f>VLOOKUP(B10,'пр.взв.'!B7:F74,3,FALSE)</f>
        <v>1991 ms</v>
      </c>
      <c r="E10" s="239" t="str">
        <f>VLOOKUP(B10,'пр.взв.'!B7:G74,4,FALSE)</f>
        <v>RUS</v>
      </c>
      <c r="F10" s="236"/>
      <c r="G10" s="237"/>
      <c r="H10" s="238"/>
      <c r="I10" s="239"/>
      <c r="J10" s="240">
        <v>10</v>
      </c>
      <c r="K10" s="255">
        <v>10</v>
      </c>
      <c r="L10" s="216" t="str">
        <f>VLOOKUP(K10,'пр.взв.'!B7:E70,2,FALSE)</f>
        <v>ZURABIANI PRIDONI</v>
      </c>
      <c r="M10" s="239">
        <f>VLOOKUP(K10,'пр.взв.'!B11:F74,3,FALSE)</f>
        <v>1988</v>
      </c>
      <c r="N10" s="239" t="str">
        <f>VLOOKUP(K10,'пр.взв.'!B7:G74,4,FALSE)</f>
        <v>GEO</v>
      </c>
      <c r="O10" s="236"/>
      <c r="P10" s="237"/>
      <c r="Q10" s="238"/>
      <c r="R10" s="239"/>
    </row>
    <row r="11" spans="1:18" ht="12.75" customHeight="1">
      <c r="A11" s="247"/>
      <c r="B11" s="262"/>
      <c r="C11" s="217"/>
      <c r="D11" s="206"/>
      <c r="E11" s="206"/>
      <c r="F11" s="206"/>
      <c r="G11" s="206"/>
      <c r="H11" s="125"/>
      <c r="I11" s="210"/>
      <c r="J11" s="241"/>
      <c r="K11" s="262"/>
      <c r="L11" s="217"/>
      <c r="M11" s="206"/>
      <c r="N11" s="206"/>
      <c r="O11" s="206"/>
      <c r="P11" s="206"/>
      <c r="Q11" s="125"/>
      <c r="R11" s="210"/>
    </row>
    <row r="12" spans="1:18" ht="12.75" customHeight="1">
      <c r="A12" s="247"/>
      <c r="B12" s="261">
        <v>25</v>
      </c>
      <c r="C12" s="220">
        <f>VLOOKUP(B12,'пр.взв.'!B7:E70,2,FALSE)</f>
        <v>0</v>
      </c>
      <c r="D12" s="205">
        <f>VLOOKUP(B12,'пр.взв.'!B7:F76,3,FALSE)</f>
        <v>0</v>
      </c>
      <c r="E12" s="205">
        <f>VLOOKUP(B12,'пр.взв.'!B7:G76,4,FALSE)</f>
        <v>0</v>
      </c>
      <c r="F12" s="201"/>
      <c r="G12" s="201"/>
      <c r="H12" s="203"/>
      <c r="I12" s="203"/>
      <c r="J12" s="241"/>
      <c r="K12" s="261">
        <v>26</v>
      </c>
      <c r="L12" s="220">
        <f>VLOOKUP(K12,'пр.взв.'!B7:E70,2,FALSE)</f>
        <v>0</v>
      </c>
      <c r="M12" s="205">
        <f>VLOOKUP(K12,'пр.взв.'!B7:F76,3,FALSE)</f>
        <v>0</v>
      </c>
      <c r="N12" s="205">
        <f>VLOOKUP(K12,'пр.взв.'!B7:G76,4,FALSE)</f>
        <v>0</v>
      </c>
      <c r="O12" s="201"/>
      <c r="P12" s="201"/>
      <c r="Q12" s="203"/>
      <c r="R12" s="203"/>
    </row>
    <row r="13" spans="1:18" ht="13.5" customHeight="1" thickBot="1">
      <c r="A13" s="254"/>
      <c r="B13" s="263"/>
      <c r="C13" s="253"/>
      <c r="D13" s="249"/>
      <c r="E13" s="249"/>
      <c r="F13" s="244"/>
      <c r="G13" s="244"/>
      <c r="H13" s="245"/>
      <c r="I13" s="245"/>
      <c r="J13" s="251"/>
      <c r="K13" s="263"/>
      <c r="L13" s="253"/>
      <c r="M13" s="249"/>
      <c r="N13" s="249"/>
      <c r="O13" s="244"/>
      <c r="P13" s="244"/>
      <c r="Q13" s="245"/>
      <c r="R13" s="245"/>
    </row>
    <row r="14" spans="1:18" ht="12.75" customHeight="1">
      <c r="A14" s="246">
        <v>3</v>
      </c>
      <c r="B14" s="255">
        <v>5</v>
      </c>
      <c r="C14" s="260" t="str">
        <f>VLOOKUP(B14,'пр.взв.'!B7:E70,2,FALSE)</f>
        <v>RUMYANTSEV PAVEL</v>
      </c>
      <c r="D14" s="207" t="str">
        <f>VLOOKUP(B14,'пр.взв.'!B7:F78,3,FALSE)</f>
        <v>1987 ms</v>
      </c>
      <c r="E14" s="207" t="str">
        <f>VLOOKUP(B14,'пр.взв.'!B7:G78,4,FALSE)</f>
        <v>RUS</v>
      </c>
      <c r="F14" s="202"/>
      <c r="G14" s="208"/>
      <c r="H14" s="209"/>
      <c r="I14" s="204"/>
      <c r="J14" s="240">
        <v>11</v>
      </c>
      <c r="K14" s="255">
        <v>6</v>
      </c>
      <c r="L14" s="260" t="str">
        <f>VLOOKUP(K14,'пр.взв.'!B7:E70,2,FALSE)</f>
        <v>KNYSH  IGOR</v>
      </c>
      <c r="M14" s="207">
        <f>VLOOKUP(K14,'пр.взв.'!B7:F78,3,FALSE)</f>
        <v>1991</v>
      </c>
      <c r="N14" s="207" t="str">
        <f>VLOOKUP(K14,'пр.взв.'!B7:G78,4,FALSE)</f>
        <v>UKR</v>
      </c>
      <c r="O14" s="202"/>
      <c r="P14" s="208"/>
      <c r="Q14" s="209"/>
      <c r="R14" s="204"/>
    </row>
    <row r="15" spans="1:18" ht="12.75" customHeight="1">
      <c r="A15" s="247"/>
      <c r="B15" s="262"/>
      <c r="C15" s="217"/>
      <c r="D15" s="206"/>
      <c r="E15" s="206"/>
      <c r="F15" s="206"/>
      <c r="G15" s="206"/>
      <c r="H15" s="125"/>
      <c r="I15" s="210"/>
      <c r="J15" s="241"/>
      <c r="K15" s="262"/>
      <c r="L15" s="217"/>
      <c r="M15" s="206"/>
      <c r="N15" s="206"/>
      <c r="O15" s="206"/>
      <c r="P15" s="206"/>
      <c r="Q15" s="125"/>
      <c r="R15" s="210"/>
    </row>
    <row r="16" spans="1:18" ht="12.75" customHeight="1">
      <c r="A16" s="247"/>
      <c r="B16" s="261">
        <v>21</v>
      </c>
      <c r="C16" s="220">
        <f>VLOOKUP(B16,'пр.взв.'!B7:E70,2,FALSE)</f>
        <v>0</v>
      </c>
      <c r="D16" s="205">
        <f>VLOOKUP(B16,'пр.взв.'!B7:F80,3,FALSE)</f>
        <v>0</v>
      </c>
      <c r="E16" s="205">
        <f>VLOOKUP(B16,'пр.взв.'!B7:G80,4,FALSE)</f>
        <v>0</v>
      </c>
      <c r="F16" s="201"/>
      <c r="G16" s="201"/>
      <c r="H16" s="203"/>
      <c r="I16" s="203"/>
      <c r="J16" s="241"/>
      <c r="K16" s="261">
        <v>22</v>
      </c>
      <c r="L16" s="220">
        <f>VLOOKUP(K16,'пр.взв.'!B7:E70,2,FALSE)</f>
        <v>0</v>
      </c>
      <c r="M16" s="205">
        <f>VLOOKUP(K16,'пр.взв.'!B7:F80,3,FALSE)</f>
        <v>0</v>
      </c>
      <c r="N16" s="205">
        <f>VLOOKUP(K16,'пр.взв.'!B7:G80,4,FALSE)</f>
        <v>0</v>
      </c>
      <c r="O16" s="201"/>
      <c r="P16" s="201"/>
      <c r="Q16" s="203"/>
      <c r="R16" s="203"/>
    </row>
    <row r="17" spans="1:18" ht="13.5" customHeight="1" thickBot="1">
      <c r="A17" s="254"/>
      <c r="B17" s="263"/>
      <c r="C17" s="253"/>
      <c r="D17" s="249"/>
      <c r="E17" s="249"/>
      <c r="F17" s="244"/>
      <c r="G17" s="244"/>
      <c r="H17" s="245"/>
      <c r="I17" s="245"/>
      <c r="J17" s="251"/>
      <c r="K17" s="263"/>
      <c r="L17" s="253"/>
      <c r="M17" s="249"/>
      <c r="N17" s="249"/>
      <c r="O17" s="244"/>
      <c r="P17" s="244"/>
      <c r="Q17" s="245"/>
      <c r="R17" s="245"/>
    </row>
    <row r="18" spans="1:18" ht="12.75" customHeight="1">
      <c r="A18" s="246">
        <v>4</v>
      </c>
      <c r="B18" s="255">
        <v>13</v>
      </c>
      <c r="C18" s="216" t="str">
        <f>VLOOKUP(B18,'пр.взв.'!B7:E70,2,FALSE)</f>
        <v>MIKUTISHVILI BEKA</v>
      </c>
      <c r="D18" s="239">
        <f>VLOOKUP(B18,'пр.взв.'!B7:F82,3,FALSE)</f>
        <v>1988</v>
      </c>
      <c r="E18" s="239" t="str">
        <f>VLOOKUP(B18,'пр.взв.'!B7:G82,4,FALSE)</f>
        <v>GEO</v>
      </c>
      <c r="F18" s="236"/>
      <c r="G18" s="237"/>
      <c r="H18" s="238"/>
      <c r="I18" s="239"/>
      <c r="J18" s="240">
        <v>12</v>
      </c>
      <c r="K18" s="255">
        <v>14</v>
      </c>
      <c r="L18" s="216" t="str">
        <f>VLOOKUP(K18,'пр.взв.'!B7:E70,2,FALSE)</f>
        <v>GRIGORYN Davit</v>
      </c>
      <c r="M18" s="239">
        <f>VLOOKUP(K18,'пр.взв.'!B7:F82,3,FALSE)</f>
        <v>1990</v>
      </c>
      <c r="N18" s="239" t="str">
        <f>VLOOKUP(K18,'пр.взв.'!B7:G82,4,FALSE)</f>
        <v>ARM</v>
      </c>
      <c r="O18" s="206"/>
      <c r="P18" s="259"/>
      <c r="Q18" s="125"/>
      <c r="R18" s="205"/>
    </row>
    <row r="19" spans="1:18" ht="12.75" customHeight="1">
      <c r="A19" s="247"/>
      <c r="B19" s="262"/>
      <c r="C19" s="217"/>
      <c r="D19" s="206"/>
      <c r="E19" s="206"/>
      <c r="F19" s="206"/>
      <c r="G19" s="206"/>
      <c r="H19" s="125"/>
      <c r="I19" s="210"/>
      <c r="J19" s="241"/>
      <c r="K19" s="262"/>
      <c r="L19" s="217"/>
      <c r="M19" s="206"/>
      <c r="N19" s="206"/>
      <c r="O19" s="206"/>
      <c r="P19" s="206"/>
      <c r="Q19" s="125"/>
      <c r="R19" s="210"/>
    </row>
    <row r="20" spans="1:18" ht="12.75" customHeight="1">
      <c r="A20" s="247"/>
      <c r="B20" s="261">
        <v>29</v>
      </c>
      <c r="C20" s="220">
        <f>VLOOKUP(B20,'пр.взв.'!B7:E70,2,FALSE)</f>
        <v>0</v>
      </c>
      <c r="D20" s="205">
        <f>VLOOKUP(B20,'пр.взв.'!B7:F84,3,FALSE)</f>
        <v>0</v>
      </c>
      <c r="E20" s="205">
        <f>VLOOKUP(B20,'пр.взв.'!B7:G84,4,FALSE)</f>
        <v>0</v>
      </c>
      <c r="F20" s="201"/>
      <c r="G20" s="201"/>
      <c r="H20" s="203"/>
      <c r="I20" s="203"/>
      <c r="J20" s="241"/>
      <c r="K20" s="261">
        <v>30</v>
      </c>
      <c r="L20" s="220">
        <f>VLOOKUP(K20,'пр.взв.'!B7:E70,2,FALSE)</f>
        <v>0</v>
      </c>
      <c r="M20" s="205">
        <f>VLOOKUP(K20,'пр.взв.'!B7:F84,3,FALSE)</f>
        <v>0</v>
      </c>
      <c r="N20" s="205">
        <f>VLOOKUP(K20,'пр.взв.'!B7:G84,4,FALSE)</f>
        <v>0</v>
      </c>
      <c r="O20" s="201"/>
      <c r="P20" s="201"/>
      <c r="Q20" s="203"/>
      <c r="R20" s="203"/>
    </row>
    <row r="21" spans="1:18" ht="13.5" customHeight="1" thickBot="1">
      <c r="A21" s="254"/>
      <c r="B21" s="263"/>
      <c r="C21" s="253"/>
      <c r="D21" s="249"/>
      <c r="E21" s="249"/>
      <c r="F21" s="244"/>
      <c r="G21" s="244"/>
      <c r="H21" s="245"/>
      <c r="I21" s="245"/>
      <c r="J21" s="251"/>
      <c r="K21" s="263"/>
      <c r="L21" s="253"/>
      <c r="M21" s="249"/>
      <c r="N21" s="249"/>
      <c r="O21" s="244"/>
      <c r="P21" s="244"/>
      <c r="Q21" s="245"/>
      <c r="R21" s="245"/>
    </row>
    <row r="22" spans="1:18" ht="12.75" customHeight="1">
      <c r="A22" s="247">
        <v>5</v>
      </c>
      <c r="B22" s="255">
        <v>3</v>
      </c>
      <c r="C22" s="260" t="str">
        <f>VLOOKUP(B22,'пр.взв.'!B7:E70,2,FALSE)</f>
        <v>KASOEVI KOBA</v>
      </c>
      <c r="D22" s="207">
        <f>VLOOKUP(B22,'пр.взв.'!B7:F86,3,FALSE)</f>
        <v>1992</v>
      </c>
      <c r="E22" s="207" t="str">
        <f>VLOOKUP(B22,'пр.взв.'!B7:G86,4,FALSE)</f>
        <v>GEO</v>
      </c>
      <c r="F22" s="202"/>
      <c r="G22" s="208"/>
      <c r="H22" s="209"/>
      <c r="I22" s="204"/>
      <c r="J22" s="240">
        <v>13</v>
      </c>
      <c r="K22" s="255">
        <v>4</v>
      </c>
      <c r="L22" s="260" t="str">
        <f>VLOOKUP(K22,'пр.взв.'!B7:E70,2,FALSE)</f>
        <v>TURDALIYEV ASKAR</v>
      </c>
      <c r="M22" s="207" t="str">
        <f>VLOOKUP(K22,'пр.взв.'!B7:F86,3,FALSE)</f>
        <v>1986 ms</v>
      </c>
      <c r="N22" s="207" t="str">
        <f>VLOOKUP(K22,'пр.взв.'!B7:G86,4,FALSE)</f>
        <v>KAZ</v>
      </c>
      <c r="O22" s="202"/>
      <c r="P22" s="208"/>
      <c r="Q22" s="209"/>
      <c r="R22" s="204"/>
    </row>
    <row r="23" spans="1:18" ht="12.75" customHeight="1">
      <c r="A23" s="247"/>
      <c r="B23" s="262"/>
      <c r="C23" s="217"/>
      <c r="D23" s="206"/>
      <c r="E23" s="206"/>
      <c r="F23" s="206"/>
      <c r="G23" s="206"/>
      <c r="H23" s="125"/>
      <c r="I23" s="210"/>
      <c r="J23" s="241"/>
      <c r="K23" s="262"/>
      <c r="L23" s="217"/>
      <c r="M23" s="206"/>
      <c r="N23" s="206"/>
      <c r="O23" s="206"/>
      <c r="P23" s="206"/>
      <c r="Q23" s="125"/>
      <c r="R23" s="210"/>
    </row>
    <row r="24" spans="1:18" ht="12.75" customHeight="1">
      <c r="A24" s="247"/>
      <c r="B24" s="261">
        <v>19</v>
      </c>
      <c r="C24" s="220">
        <f>VLOOKUP(B24,'пр.взв.'!B7:E70,2,FALSE)</f>
        <v>0</v>
      </c>
      <c r="D24" s="205">
        <f>VLOOKUP(B24,'пр.взв.'!B7:F88,3,FALSE)</f>
        <v>0</v>
      </c>
      <c r="E24" s="205">
        <f>VLOOKUP(B24,'пр.взв.'!B7:G88,4,FALSE)</f>
        <v>0</v>
      </c>
      <c r="F24" s="201"/>
      <c r="G24" s="201"/>
      <c r="H24" s="203"/>
      <c r="I24" s="203"/>
      <c r="J24" s="241"/>
      <c r="K24" s="261">
        <v>20</v>
      </c>
      <c r="L24" s="220">
        <f>VLOOKUP(K24,'пр.взв.'!B7:E70,2,FALSE)</f>
        <v>0</v>
      </c>
      <c r="M24" s="205">
        <f>VLOOKUP(K24,'пр.взв.'!B7:F88,3,FALSE)</f>
        <v>0</v>
      </c>
      <c r="N24" s="205">
        <f>VLOOKUP(K24,'пр.взв.'!B7:G88,4,FALSE)</f>
        <v>0</v>
      </c>
      <c r="O24" s="201"/>
      <c r="P24" s="201"/>
      <c r="Q24" s="203"/>
      <c r="R24" s="203"/>
    </row>
    <row r="25" spans="1:18" ht="13.5" customHeight="1" thickBot="1">
      <c r="A25" s="254"/>
      <c r="B25" s="263"/>
      <c r="C25" s="253"/>
      <c r="D25" s="249"/>
      <c r="E25" s="249"/>
      <c r="F25" s="244"/>
      <c r="G25" s="244"/>
      <c r="H25" s="245"/>
      <c r="I25" s="245"/>
      <c r="J25" s="251"/>
      <c r="K25" s="263"/>
      <c r="L25" s="253"/>
      <c r="M25" s="249"/>
      <c r="N25" s="249"/>
      <c r="O25" s="244"/>
      <c r="P25" s="244"/>
      <c r="Q25" s="245"/>
      <c r="R25" s="245"/>
    </row>
    <row r="26" spans="1:18" ht="12.75" customHeight="1">
      <c r="A26" s="246">
        <v>6</v>
      </c>
      <c r="B26" s="255">
        <v>11</v>
      </c>
      <c r="C26" s="216" t="str">
        <f>VLOOKUP(B26,'пр.взв.'!B7:E70,2,FALSE)</f>
        <v>GYSAROV Andrey</v>
      </c>
      <c r="D26" s="239" t="str">
        <f>VLOOKUP(B26,'пр.взв.'!B7:F90,3,FALSE)</f>
        <v>1988 ms</v>
      </c>
      <c r="E26" s="239" t="str">
        <f>VLOOKUP(B26,'пр.взв.'!B7:G90,4,FALSE)</f>
        <v>RUS</v>
      </c>
      <c r="F26" s="236"/>
      <c r="G26" s="237"/>
      <c r="H26" s="238"/>
      <c r="I26" s="239"/>
      <c r="J26" s="240">
        <v>14</v>
      </c>
      <c r="K26" s="255">
        <v>12</v>
      </c>
      <c r="L26" s="216" t="str">
        <f>VLOOKUP(K26,'пр.взв.'!B7:E70,2,FALSE)</f>
        <v>GHVINIASHVILI PAATA</v>
      </c>
      <c r="M26" s="239">
        <f>VLOOKUP(K26,'пр.взв.'!B7:F90,3,FALSE)</f>
        <v>1987</v>
      </c>
      <c r="N26" s="239" t="str">
        <f>VLOOKUP(K26,'пр.взв.'!B7:G90,4,FALSE)</f>
        <v>GEO</v>
      </c>
      <c r="O26" s="236"/>
      <c r="P26" s="237"/>
      <c r="Q26" s="238"/>
      <c r="R26" s="239"/>
    </row>
    <row r="27" spans="1:18" ht="12.75" customHeight="1">
      <c r="A27" s="247"/>
      <c r="B27" s="262"/>
      <c r="C27" s="217"/>
      <c r="D27" s="206"/>
      <c r="E27" s="206"/>
      <c r="F27" s="206"/>
      <c r="G27" s="206"/>
      <c r="H27" s="125"/>
      <c r="I27" s="210"/>
      <c r="J27" s="241"/>
      <c r="K27" s="262"/>
      <c r="L27" s="217"/>
      <c r="M27" s="206"/>
      <c r="N27" s="206"/>
      <c r="O27" s="206"/>
      <c r="P27" s="206"/>
      <c r="Q27" s="125"/>
      <c r="R27" s="210"/>
    </row>
    <row r="28" spans="1:18" ht="12.75" customHeight="1">
      <c r="A28" s="247"/>
      <c r="B28" s="261">
        <v>27</v>
      </c>
      <c r="C28" s="220">
        <f>VLOOKUP(B28,'пр.взв.'!B7:E70,2,FALSE)</f>
        <v>0</v>
      </c>
      <c r="D28" s="205">
        <f>VLOOKUP(B28,'пр.взв.'!B7:F92,3,FALSE)</f>
        <v>0</v>
      </c>
      <c r="E28" s="205">
        <f>VLOOKUP(B28,'пр.взв.'!B7:G92,4,FALSE)</f>
        <v>0</v>
      </c>
      <c r="F28" s="201"/>
      <c r="G28" s="201"/>
      <c r="H28" s="203"/>
      <c r="I28" s="203"/>
      <c r="J28" s="241"/>
      <c r="K28" s="261">
        <v>28</v>
      </c>
      <c r="L28" s="220">
        <f>VLOOKUP(K28,'пр.взв.'!B7:E70,2,FALSE)</f>
        <v>0</v>
      </c>
      <c r="M28" s="205">
        <f>VLOOKUP(K28,'пр.взв.'!B7:F92,3,FALSE)</f>
        <v>0</v>
      </c>
      <c r="N28" s="205">
        <f>VLOOKUP(K28,'пр.взв.'!B7:G92,4,FALSE)</f>
        <v>0</v>
      </c>
      <c r="O28" s="201"/>
      <c r="P28" s="201"/>
      <c r="Q28" s="203"/>
      <c r="R28" s="203"/>
    </row>
    <row r="29" spans="1:18" ht="13.5" customHeight="1" thickBot="1">
      <c r="A29" s="248"/>
      <c r="B29" s="263"/>
      <c r="C29" s="253"/>
      <c r="D29" s="249"/>
      <c r="E29" s="249"/>
      <c r="F29" s="244"/>
      <c r="G29" s="244"/>
      <c r="H29" s="245"/>
      <c r="I29" s="245"/>
      <c r="J29" s="251"/>
      <c r="K29" s="263"/>
      <c r="L29" s="253"/>
      <c r="M29" s="249"/>
      <c r="N29" s="249"/>
      <c r="O29" s="244"/>
      <c r="P29" s="244"/>
      <c r="Q29" s="245"/>
      <c r="R29" s="245"/>
    </row>
    <row r="30" spans="1:18" ht="12.75" customHeight="1">
      <c r="A30" s="246">
        <v>7</v>
      </c>
      <c r="B30" s="255">
        <v>7</v>
      </c>
      <c r="C30" s="260" t="str">
        <f>VLOOKUP(B30,'пр.взв.'!B7:E70,2,FALSE)</f>
        <v>IADZE GIORGI</v>
      </c>
      <c r="D30" s="207">
        <f>VLOOKUP(B30,'пр.взв.'!B7:F94,3,FALSE)</f>
        <v>1988</v>
      </c>
      <c r="E30" s="207" t="str">
        <f>VLOOKUP(B30,'пр.взв.'!B7:G94,4,FALSE)</f>
        <v>GEO</v>
      </c>
      <c r="F30" s="202"/>
      <c r="G30" s="208"/>
      <c r="H30" s="209"/>
      <c r="I30" s="204"/>
      <c r="J30" s="240">
        <v>15</v>
      </c>
      <c r="K30" s="255">
        <v>8</v>
      </c>
      <c r="L30" s="260" t="str">
        <f>VLOOKUP(K30,'пр.взв.'!B7:E70,2,FALSE)</f>
        <v>ZAHIDOV Azad</v>
      </c>
      <c r="M30" s="207" t="str">
        <f>VLOOKUP(K30,'пр.взв.'!B7:F94,3,FALSE)</f>
        <v>1986 kms</v>
      </c>
      <c r="N30" s="207" t="str">
        <f>VLOOKUP(K30,'пр.взв.'!B7:G94,4,FALSE)</f>
        <v>AZE</v>
      </c>
      <c r="O30" s="202"/>
      <c r="P30" s="208"/>
      <c r="Q30" s="209"/>
      <c r="R30" s="204"/>
    </row>
    <row r="31" spans="1:18" ht="12.75" customHeight="1">
      <c r="A31" s="247"/>
      <c r="B31" s="262"/>
      <c r="C31" s="217"/>
      <c r="D31" s="206"/>
      <c r="E31" s="206"/>
      <c r="F31" s="206"/>
      <c r="G31" s="206"/>
      <c r="H31" s="125"/>
      <c r="I31" s="210"/>
      <c r="J31" s="241"/>
      <c r="K31" s="262"/>
      <c r="L31" s="217"/>
      <c r="M31" s="206"/>
      <c r="N31" s="206"/>
      <c r="O31" s="206"/>
      <c r="P31" s="206"/>
      <c r="Q31" s="125"/>
      <c r="R31" s="210"/>
    </row>
    <row r="32" spans="1:18" ht="12.75" customHeight="1">
      <c r="A32" s="247"/>
      <c r="B32" s="261">
        <v>23</v>
      </c>
      <c r="C32" s="220">
        <f>VLOOKUP(B32,'пр.взв.'!B7:E70,2,FALSE)</f>
        <v>0</v>
      </c>
      <c r="D32" s="205">
        <f>VLOOKUP(B32,'пр.взв.'!B7:F96,3,FALSE)</f>
        <v>0</v>
      </c>
      <c r="E32" s="205">
        <f>VLOOKUP(B32,'пр.взв.'!B7:G96,4,FALSE)</f>
        <v>0</v>
      </c>
      <c r="F32" s="201"/>
      <c r="G32" s="201"/>
      <c r="H32" s="203"/>
      <c r="I32" s="203"/>
      <c r="J32" s="241"/>
      <c r="K32" s="261">
        <v>24</v>
      </c>
      <c r="L32" s="220">
        <f>VLOOKUP(K32,'пр.взв.'!B7:E70,2,FALSE)</f>
        <v>0</v>
      </c>
      <c r="M32" s="205">
        <f>VLOOKUP(K32,'пр.взв.'!B7:F96,3,FALSE)</f>
        <v>0</v>
      </c>
      <c r="N32" s="205">
        <f>VLOOKUP(K32,'пр.взв.'!B7:G96,4,FALSE)</f>
        <v>0</v>
      </c>
      <c r="O32" s="201"/>
      <c r="P32" s="201"/>
      <c r="Q32" s="203"/>
      <c r="R32" s="203"/>
    </row>
    <row r="33" spans="1:18" ht="13.5" customHeight="1" thickBot="1">
      <c r="A33" s="254"/>
      <c r="B33" s="263"/>
      <c r="C33" s="253"/>
      <c r="D33" s="249"/>
      <c r="E33" s="249"/>
      <c r="F33" s="244"/>
      <c r="G33" s="244"/>
      <c r="H33" s="245"/>
      <c r="I33" s="245"/>
      <c r="J33" s="251"/>
      <c r="K33" s="263"/>
      <c r="L33" s="253"/>
      <c r="M33" s="249"/>
      <c r="N33" s="249"/>
      <c r="O33" s="244"/>
      <c r="P33" s="244"/>
      <c r="Q33" s="245"/>
      <c r="R33" s="245"/>
    </row>
    <row r="34" spans="1:18" ht="12.75" customHeight="1">
      <c r="A34" s="246">
        <v>8</v>
      </c>
      <c r="B34" s="255">
        <v>15</v>
      </c>
      <c r="C34" s="260" t="str">
        <f>VLOOKUP(B34,'пр.взв.'!B7:E70,2,FALSE)</f>
        <v>HANDZHAN Arsen</v>
      </c>
      <c r="D34" s="207" t="str">
        <f>VLOOKUP(B34,'пр.взв.'!B7:F98,3,FALSE)</f>
        <v>1989 msik</v>
      </c>
      <c r="E34" s="207" t="str">
        <f>VLOOKUP(B34,'пр.взв.'!B7:G98,4,FALSE)</f>
        <v>RUS</v>
      </c>
      <c r="F34" s="206"/>
      <c r="G34" s="259"/>
      <c r="H34" s="125"/>
      <c r="I34" s="205"/>
      <c r="J34" s="240">
        <v>16</v>
      </c>
      <c r="K34" s="255">
        <v>16</v>
      </c>
      <c r="L34" s="260" t="str">
        <f>VLOOKUP(K34,'пр.взв.'!B7:E70,2,FALSE)</f>
        <v>RAKHIMOV Kandilzhon</v>
      </c>
      <c r="M34" s="207" t="str">
        <f>VLOOKUP(K34,'пр.взв.'!B7:F98,3,FALSE)</f>
        <v>1994 kms</v>
      </c>
      <c r="N34" s="207" t="str">
        <f>VLOOKUP(K34,'пр.взв.'!B7:G98,4,FALSE)</f>
        <v>TJK</v>
      </c>
      <c r="O34" s="206"/>
      <c r="P34" s="259"/>
      <c r="Q34" s="125"/>
      <c r="R34" s="205"/>
    </row>
    <row r="35" spans="1:18" ht="12.75" customHeight="1">
      <c r="A35" s="247"/>
      <c r="B35" s="262"/>
      <c r="C35" s="217"/>
      <c r="D35" s="206"/>
      <c r="E35" s="206"/>
      <c r="F35" s="206"/>
      <c r="G35" s="206"/>
      <c r="H35" s="125"/>
      <c r="I35" s="210"/>
      <c r="J35" s="241"/>
      <c r="K35" s="262"/>
      <c r="L35" s="217"/>
      <c r="M35" s="206"/>
      <c r="N35" s="206"/>
      <c r="O35" s="206"/>
      <c r="P35" s="206"/>
      <c r="Q35" s="125"/>
      <c r="R35" s="210"/>
    </row>
    <row r="36" spans="1:18" ht="12.75" customHeight="1">
      <c r="A36" s="247"/>
      <c r="B36" s="261">
        <v>31</v>
      </c>
      <c r="C36" s="220">
        <f>VLOOKUP(B36,'пр.взв.'!B7:E70,2,FALSE)</f>
        <v>0</v>
      </c>
      <c r="D36" s="205">
        <f>VLOOKUP(B36,'пр.взв.'!B7:F100,3,FALSE)</f>
        <v>0</v>
      </c>
      <c r="E36" s="205">
        <f>VLOOKUP(B36,'пр.взв.'!B7:G100,4,FALSE)</f>
        <v>0</v>
      </c>
      <c r="F36" s="201"/>
      <c r="G36" s="201"/>
      <c r="H36" s="203"/>
      <c r="I36" s="203"/>
      <c r="J36" s="241"/>
      <c r="K36" s="261">
        <v>32</v>
      </c>
      <c r="L36" s="220">
        <f>VLOOKUP(K36,'пр.взв.'!B7:E70,2,FALSE)</f>
        <v>0</v>
      </c>
      <c r="M36" s="205">
        <f>VLOOKUP(K36,'пр.взв.'!B7:F100,3,FALSE)</f>
        <v>0</v>
      </c>
      <c r="N36" s="205">
        <f>VLOOKUP(K36,'пр.взв.'!B7:G100,4,FALSE)</f>
        <v>0</v>
      </c>
      <c r="O36" s="201"/>
      <c r="P36" s="201"/>
      <c r="Q36" s="203"/>
      <c r="R36" s="203"/>
    </row>
    <row r="37" spans="1:18" ht="12.75" customHeight="1">
      <c r="A37" s="248"/>
      <c r="B37" s="262"/>
      <c r="C37" s="217"/>
      <c r="D37" s="206"/>
      <c r="E37" s="206"/>
      <c r="F37" s="202"/>
      <c r="G37" s="202"/>
      <c r="H37" s="204"/>
      <c r="I37" s="204"/>
      <c r="J37" s="242"/>
      <c r="K37" s="262"/>
      <c r="L37" s="217"/>
      <c r="M37" s="206"/>
      <c r="N37" s="206"/>
      <c r="O37" s="202"/>
      <c r="P37" s="202"/>
      <c r="Q37" s="204"/>
      <c r="R37" s="204"/>
    </row>
    <row r="39" spans="2:18" ht="16.5" thickBot="1">
      <c r="B39" s="63" t="s">
        <v>20</v>
      </c>
      <c r="C39" s="64" t="s">
        <v>27</v>
      </c>
      <c r="D39" s="65" t="s">
        <v>28</v>
      </c>
      <c r="E39" s="66"/>
      <c r="F39" s="63"/>
      <c r="G39" s="66"/>
      <c r="H39" s="66"/>
      <c r="I39" s="66"/>
      <c r="J39" s="66"/>
      <c r="K39" s="63" t="s">
        <v>25</v>
      </c>
      <c r="L39" s="64" t="s">
        <v>27</v>
      </c>
      <c r="M39" s="65" t="s">
        <v>28</v>
      </c>
      <c r="N39" s="66"/>
      <c r="O39" s="63"/>
      <c r="P39" s="66"/>
      <c r="Q39" s="66"/>
      <c r="R39" s="66"/>
    </row>
    <row r="40" spans="1:18" ht="12.75">
      <c r="A40" s="230" t="s">
        <v>29</v>
      </c>
      <c r="B40" s="257" t="s">
        <v>2</v>
      </c>
      <c r="C40" s="221" t="s">
        <v>3</v>
      </c>
      <c r="D40" s="221" t="s">
        <v>4</v>
      </c>
      <c r="E40" s="221" t="s">
        <v>12</v>
      </c>
      <c r="F40" s="223" t="s">
        <v>13</v>
      </c>
      <c r="G40" s="224" t="s">
        <v>15</v>
      </c>
      <c r="H40" s="226" t="s">
        <v>16</v>
      </c>
      <c r="I40" s="228" t="s">
        <v>14</v>
      </c>
      <c r="J40" s="230" t="s">
        <v>29</v>
      </c>
      <c r="K40" s="255" t="s">
        <v>2</v>
      </c>
      <c r="L40" s="221" t="s">
        <v>3</v>
      </c>
      <c r="M40" s="221" t="s">
        <v>4</v>
      </c>
      <c r="N40" s="221" t="s">
        <v>12</v>
      </c>
      <c r="O40" s="223" t="s">
        <v>13</v>
      </c>
      <c r="P40" s="224" t="s">
        <v>15</v>
      </c>
      <c r="Q40" s="226" t="s">
        <v>16</v>
      </c>
      <c r="R40" s="228" t="s">
        <v>14</v>
      </c>
    </row>
    <row r="41" spans="1:18" ht="13.5" thickBot="1">
      <c r="A41" s="231"/>
      <c r="B41" s="258" t="s">
        <v>2</v>
      </c>
      <c r="C41" s="222" t="s">
        <v>3</v>
      </c>
      <c r="D41" s="222" t="s">
        <v>4</v>
      </c>
      <c r="E41" s="222" t="s">
        <v>12</v>
      </c>
      <c r="F41" s="222" t="s">
        <v>13</v>
      </c>
      <c r="G41" s="225"/>
      <c r="H41" s="227"/>
      <c r="I41" s="229" t="s">
        <v>14</v>
      </c>
      <c r="J41" s="231"/>
      <c r="K41" s="256" t="s">
        <v>2</v>
      </c>
      <c r="L41" s="222" t="s">
        <v>3</v>
      </c>
      <c r="M41" s="222" t="s">
        <v>4</v>
      </c>
      <c r="N41" s="222" t="s">
        <v>12</v>
      </c>
      <c r="O41" s="222" t="s">
        <v>13</v>
      </c>
      <c r="P41" s="225"/>
      <c r="Q41" s="227"/>
      <c r="R41" s="229" t="s">
        <v>14</v>
      </c>
    </row>
    <row r="42" spans="1:18" ht="12.75">
      <c r="A42" s="246">
        <v>1</v>
      </c>
      <c r="B42" s="243"/>
      <c r="C42" s="260" t="e">
        <f>VLOOKUP(B42,'пр.взв.'!B7:E70,2,FALSE)</f>
        <v>#N/A</v>
      </c>
      <c r="D42" s="207" t="e">
        <f>VLOOKUP(B42,'пр.взв.'!B7:F106,3,FALSE)</f>
        <v>#N/A</v>
      </c>
      <c r="E42" s="207" t="e">
        <f>VLOOKUP(B42,'пр.взв.'!B7:G106,4,FALSE)</f>
        <v>#N/A</v>
      </c>
      <c r="F42" s="202"/>
      <c r="G42" s="208"/>
      <c r="H42" s="209"/>
      <c r="I42" s="204"/>
      <c r="J42" s="240">
        <v>5</v>
      </c>
      <c r="K42" s="243"/>
      <c r="L42" s="260" t="e">
        <f>VLOOKUP(K42,'пр.взв.'!B7:E70,2,FALSE)</f>
        <v>#N/A</v>
      </c>
      <c r="M42" s="207" t="e">
        <f>VLOOKUP(K42,'пр.взв.'!B7:F106,3,FALSE)</f>
        <v>#N/A</v>
      </c>
      <c r="N42" s="207" t="e">
        <f>VLOOKUP(K42,'пр.взв.'!B7:G106,4,FALSE)</f>
        <v>#N/A</v>
      </c>
      <c r="O42" s="202"/>
      <c r="P42" s="208"/>
      <c r="Q42" s="209"/>
      <c r="R42" s="204"/>
    </row>
    <row r="43" spans="1:18" ht="12.75">
      <c r="A43" s="247"/>
      <c r="B43" s="235"/>
      <c r="C43" s="217"/>
      <c r="D43" s="206"/>
      <c r="E43" s="206"/>
      <c r="F43" s="206"/>
      <c r="G43" s="206"/>
      <c r="H43" s="125"/>
      <c r="I43" s="210"/>
      <c r="J43" s="241"/>
      <c r="K43" s="235"/>
      <c r="L43" s="217"/>
      <c r="M43" s="206"/>
      <c r="N43" s="206"/>
      <c r="O43" s="206"/>
      <c r="P43" s="206"/>
      <c r="Q43" s="125"/>
      <c r="R43" s="210"/>
    </row>
    <row r="44" spans="1:18" ht="12.75">
      <c r="A44" s="247"/>
      <c r="B44" s="235"/>
      <c r="C44" s="220" t="e">
        <f>VLOOKUP(B44,'пр.взв.'!B7:E70,2,FALSE)</f>
        <v>#N/A</v>
      </c>
      <c r="D44" s="205" t="e">
        <f>VLOOKUP(B44,'пр.взв.'!B7:F108,3,FALSE)</f>
        <v>#N/A</v>
      </c>
      <c r="E44" s="205" t="e">
        <f>VLOOKUP(B44,'пр.взв.'!B7:G108,4,FALSE)</f>
        <v>#N/A</v>
      </c>
      <c r="F44" s="201"/>
      <c r="G44" s="201"/>
      <c r="H44" s="203"/>
      <c r="I44" s="203"/>
      <c r="J44" s="241"/>
      <c r="K44" s="235"/>
      <c r="L44" s="220" t="e">
        <f>VLOOKUP(K44,'пр.взв.'!B7:E70,2,FALSE)</f>
        <v>#N/A</v>
      </c>
      <c r="M44" s="205" t="e">
        <f>VLOOKUP(K44,'пр.взв.'!B7:F108,3,FALSE)</f>
        <v>#N/A</v>
      </c>
      <c r="N44" s="205" t="e">
        <f>VLOOKUP(K44,'пр.взв.'!B7:G108,4,FALSE)</f>
        <v>#N/A</v>
      </c>
      <c r="O44" s="201"/>
      <c r="P44" s="201"/>
      <c r="Q44" s="203"/>
      <c r="R44" s="203"/>
    </row>
    <row r="45" spans="1:18" ht="13.5" thickBot="1">
      <c r="A45" s="254"/>
      <c r="B45" s="252"/>
      <c r="C45" s="253"/>
      <c r="D45" s="249"/>
      <c r="E45" s="249"/>
      <c r="F45" s="244"/>
      <c r="G45" s="244"/>
      <c r="H45" s="245"/>
      <c r="I45" s="245"/>
      <c r="J45" s="251"/>
      <c r="K45" s="252"/>
      <c r="L45" s="253"/>
      <c r="M45" s="249"/>
      <c r="N45" s="249"/>
      <c r="O45" s="244"/>
      <c r="P45" s="244"/>
      <c r="Q45" s="245"/>
      <c r="R45" s="245"/>
    </row>
    <row r="46" spans="1:18" ht="12.75">
      <c r="A46" s="246">
        <v>2</v>
      </c>
      <c r="B46" s="243"/>
      <c r="C46" s="216" t="e">
        <f>VLOOKUP(B46,'пр.взв.'!B7:E70,2,FALSE)</f>
        <v>#N/A</v>
      </c>
      <c r="D46" s="239" t="e">
        <f>VLOOKUP(B46,'пр.взв.'!B7:F110,3,FALSE)</f>
        <v>#N/A</v>
      </c>
      <c r="E46" s="239" t="e">
        <f>VLOOKUP(B46,'пр.взв.'!B7:G110,4,FALSE)</f>
        <v>#N/A</v>
      </c>
      <c r="F46" s="236"/>
      <c r="G46" s="237"/>
      <c r="H46" s="238"/>
      <c r="I46" s="239"/>
      <c r="J46" s="240">
        <v>6</v>
      </c>
      <c r="K46" s="243"/>
      <c r="L46" s="216" t="e">
        <f>VLOOKUP(K46,'пр.взв.'!B7:E70,2,FALSE)</f>
        <v>#N/A</v>
      </c>
      <c r="M46" s="239" t="e">
        <f>VLOOKUP(K46,'пр.взв.'!B7:F110,3,FALSE)</f>
        <v>#N/A</v>
      </c>
      <c r="N46" s="239" t="e">
        <f>VLOOKUP(K46,'пр.взв.'!B7:G110,4,FALSE)</f>
        <v>#N/A</v>
      </c>
      <c r="O46" s="236"/>
      <c r="P46" s="237"/>
      <c r="Q46" s="238"/>
      <c r="R46" s="239"/>
    </row>
    <row r="47" spans="1:18" ht="12.75">
      <c r="A47" s="247"/>
      <c r="B47" s="235"/>
      <c r="C47" s="217"/>
      <c r="D47" s="206"/>
      <c r="E47" s="206"/>
      <c r="F47" s="206"/>
      <c r="G47" s="206"/>
      <c r="H47" s="125"/>
      <c r="I47" s="210"/>
      <c r="J47" s="241"/>
      <c r="K47" s="235"/>
      <c r="L47" s="217"/>
      <c r="M47" s="206"/>
      <c r="N47" s="206"/>
      <c r="O47" s="206"/>
      <c r="P47" s="206"/>
      <c r="Q47" s="125"/>
      <c r="R47" s="210"/>
    </row>
    <row r="48" spans="1:18" ht="12.75">
      <c r="A48" s="247"/>
      <c r="B48" s="235"/>
      <c r="C48" s="220" t="e">
        <f>VLOOKUP(B48,'пр.взв.'!B7:E70,2,FALSE)</f>
        <v>#N/A</v>
      </c>
      <c r="D48" s="205" t="e">
        <f>VLOOKUP(B48,'пр.взв.'!B7:F112,3,FALSE)</f>
        <v>#N/A</v>
      </c>
      <c r="E48" s="205" t="e">
        <f>VLOOKUP(B48,'пр.взв.'!B7:G112,4,FALSE)</f>
        <v>#N/A</v>
      </c>
      <c r="F48" s="201"/>
      <c r="G48" s="201"/>
      <c r="H48" s="203"/>
      <c r="I48" s="203"/>
      <c r="J48" s="241"/>
      <c r="K48" s="235"/>
      <c r="L48" s="220" t="e">
        <f>VLOOKUP(K48,'пр.взв.'!B7:E70,2,FALSE)</f>
        <v>#N/A</v>
      </c>
      <c r="M48" s="205" t="e">
        <f>VLOOKUP(K48,'пр.взв.'!B7:F112,3,FALSE)</f>
        <v>#N/A</v>
      </c>
      <c r="N48" s="205" t="e">
        <f>VLOOKUP(K48,'пр.взв.'!B7:G112,4,FALSE)</f>
        <v>#N/A</v>
      </c>
      <c r="O48" s="201"/>
      <c r="P48" s="201"/>
      <c r="Q48" s="203"/>
      <c r="R48" s="203"/>
    </row>
    <row r="49" spans="1:18" ht="13.5" thickBot="1">
      <c r="A49" s="254"/>
      <c r="B49" s="252"/>
      <c r="C49" s="253"/>
      <c r="D49" s="249"/>
      <c r="E49" s="249"/>
      <c r="F49" s="244"/>
      <c r="G49" s="244"/>
      <c r="H49" s="245"/>
      <c r="I49" s="245"/>
      <c r="J49" s="251"/>
      <c r="K49" s="252"/>
      <c r="L49" s="253"/>
      <c r="M49" s="249"/>
      <c r="N49" s="249"/>
      <c r="O49" s="244"/>
      <c r="P49" s="244"/>
      <c r="Q49" s="245"/>
      <c r="R49" s="245"/>
    </row>
    <row r="50" spans="1:18" ht="12.75">
      <c r="A50" s="246">
        <v>3</v>
      </c>
      <c r="B50" s="243"/>
      <c r="C50" s="260" t="e">
        <f>VLOOKUP(B50,'пр.взв.'!B7:E70,2,FALSE)</f>
        <v>#N/A</v>
      </c>
      <c r="D50" s="207" t="e">
        <f>VLOOKUP(B50,'пр.взв.'!B7:F114,3,FALSE)</f>
        <v>#N/A</v>
      </c>
      <c r="E50" s="207" t="e">
        <f>VLOOKUP(B50,'пр.взв.'!B7:G114,4,FALSE)</f>
        <v>#N/A</v>
      </c>
      <c r="F50" s="202"/>
      <c r="G50" s="208"/>
      <c r="H50" s="209"/>
      <c r="I50" s="204"/>
      <c r="J50" s="240">
        <v>7</v>
      </c>
      <c r="K50" s="243"/>
      <c r="L50" s="260" t="e">
        <f>VLOOKUP(K50,'пр.взв.'!B7:E70,2,FALSE)</f>
        <v>#N/A</v>
      </c>
      <c r="M50" s="207" t="e">
        <f>VLOOKUP(K50,'пр.взв.'!B7:F114,3,FALSE)</f>
        <v>#N/A</v>
      </c>
      <c r="N50" s="207" t="e">
        <f>VLOOKUP(K50,'пр.взв.'!B7:G114,4,FALSE)</f>
        <v>#N/A</v>
      </c>
      <c r="O50" s="202"/>
      <c r="P50" s="208"/>
      <c r="Q50" s="209"/>
      <c r="R50" s="204"/>
    </row>
    <row r="51" spans="1:18" ht="12.75">
      <c r="A51" s="247"/>
      <c r="B51" s="235"/>
      <c r="C51" s="217"/>
      <c r="D51" s="206"/>
      <c r="E51" s="206"/>
      <c r="F51" s="206"/>
      <c r="G51" s="206"/>
      <c r="H51" s="125"/>
      <c r="I51" s="210"/>
      <c r="J51" s="241"/>
      <c r="K51" s="235"/>
      <c r="L51" s="217"/>
      <c r="M51" s="206"/>
      <c r="N51" s="206"/>
      <c r="O51" s="206"/>
      <c r="P51" s="206"/>
      <c r="Q51" s="125"/>
      <c r="R51" s="210"/>
    </row>
    <row r="52" spans="1:18" ht="12.75">
      <c r="A52" s="247"/>
      <c r="B52" s="235"/>
      <c r="C52" s="220" t="e">
        <f>VLOOKUP(B52,'пр.взв.'!B7:E70,2,FALSE)</f>
        <v>#N/A</v>
      </c>
      <c r="D52" s="205" t="e">
        <f>VLOOKUP(B52,'пр.взв.'!B7:F116,3,FALSE)</f>
        <v>#N/A</v>
      </c>
      <c r="E52" s="205" t="e">
        <f>VLOOKUP(B52,'пр.взв.'!B7:G116,4,FALSE)</f>
        <v>#N/A</v>
      </c>
      <c r="F52" s="201"/>
      <c r="G52" s="201"/>
      <c r="H52" s="203"/>
      <c r="I52" s="203"/>
      <c r="J52" s="241"/>
      <c r="K52" s="235"/>
      <c r="L52" s="220" t="e">
        <f>VLOOKUP(K52,'пр.взв.'!B7:E70,2,FALSE)</f>
        <v>#N/A</v>
      </c>
      <c r="M52" s="205" t="e">
        <f>VLOOKUP(K52,'пр.взв.'!B7:F116,3,FALSE)</f>
        <v>#N/A</v>
      </c>
      <c r="N52" s="205" t="e">
        <f>VLOOKUP(K52,'пр.взв.'!B7:G116,4,FALSE)</f>
        <v>#N/A</v>
      </c>
      <c r="O52" s="201"/>
      <c r="P52" s="201"/>
      <c r="Q52" s="203"/>
      <c r="R52" s="203"/>
    </row>
    <row r="53" spans="1:18" ht="13.5" thickBot="1">
      <c r="A53" s="254"/>
      <c r="B53" s="252"/>
      <c r="C53" s="253"/>
      <c r="D53" s="249"/>
      <c r="E53" s="249"/>
      <c r="F53" s="244"/>
      <c r="G53" s="244"/>
      <c r="H53" s="245"/>
      <c r="I53" s="245"/>
      <c r="J53" s="251"/>
      <c r="K53" s="252"/>
      <c r="L53" s="253"/>
      <c r="M53" s="249"/>
      <c r="N53" s="249"/>
      <c r="O53" s="244"/>
      <c r="P53" s="244"/>
      <c r="Q53" s="245"/>
      <c r="R53" s="245"/>
    </row>
    <row r="54" spans="1:18" ht="12.75">
      <c r="A54" s="246">
        <v>4</v>
      </c>
      <c r="B54" s="243"/>
      <c r="C54" s="216" t="e">
        <f>VLOOKUP(B54,'пр.взв.'!B7:E70,2,FALSE)</f>
        <v>#N/A</v>
      </c>
      <c r="D54" s="207" t="e">
        <f>VLOOKUP(B54,'пр.взв.'!B7:F118,3,FALSE)</f>
        <v>#N/A</v>
      </c>
      <c r="E54" s="207" t="e">
        <f>VLOOKUP(B54,'пр.взв.'!B7:G118,4,FALSE)</f>
        <v>#N/A</v>
      </c>
      <c r="F54" s="206"/>
      <c r="G54" s="259"/>
      <c r="H54" s="125"/>
      <c r="I54" s="205"/>
      <c r="J54" s="240">
        <v>8</v>
      </c>
      <c r="K54" s="243"/>
      <c r="L54" s="216" t="e">
        <f>VLOOKUP(K54,'пр.взв.'!B7:E70,2,FALSE)</f>
        <v>#N/A</v>
      </c>
      <c r="M54" s="207" t="e">
        <f>VLOOKUP(K54,'пр.взв.'!B7:F118,3,FALSE)</f>
        <v>#N/A</v>
      </c>
      <c r="N54" s="207" t="e">
        <f>VLOOKUP(K54,'пр.взв.'!B7:G118,4,FALSE)</f>
        <v>#N/A</v>
      </c>
      <c r="O54" s="206"/>
      <c r="P54" s="259"/>
      <c r="Q54" s="125"/>
      <c r="R54" s="205"/>
    </row>
    <row r="55" spans="1:18" ht="12.75">
      <c r="A55" s="247"/>
      <c r="B55" s="235"/>
      <c r="C55" s="217"/>
      <c r="D55" s="206"/>
      <c r="E55" s="206"/>
      <c r="F55" s="206"/>
      <c r="G55" s="206"/>
      <c r="H55" s="125"/>
      <c r="I55" s="210"/>
      <c r="J55" s="241"/>
      <c r="K55" s="235"/>
      <c r="L55" s="217"/>
      <c r="M55" s="206"/>
      <c r="N55" s="206"/>
      <c r="O55" s="206"/>
      <c r="P55" s="206"/>
      <c r="Q55" s="125"/>
      <c r="R55" s="210"/>
    </row>
    <row r="56" spans="1:18" ht="12.75">
      <c r="A56" s="247"/>
      <c r="B56" s="235"/>
      <c r="C56" s="220" t="e">
        <f>VLOOKUP(B56,'пр.взв.'!B7:E70,2,FALSE)</f>
        <v>#N/A</v>
      </c>
      <c r="D56" s="205" t="e">
        <f>VLOOKUP(B56,'пр.взв.'!B7:F120,3,FALSE)</f>
        <v>#N/A</v>
      </c>
      <c r="E56" s="205" t="e">
        <f>VLOOKUP(B56,'пр.взв.'!B7:G120,4,FALSE)</f>
        <v>#N/A</v>
      </c>
      <c r="F56" s="201"/>
      <c r="G56" s="201"/>
      <c r="H56" s="203"/>
      <c r="I56" s="203"/>
      <c r="J56" s="241"/>
      <c r="K56" s="235"/>
      <c r="L56" s="220" t="e">
        <f>VLOOKUP(K56,'пр.взв.'!B7:E70,2,FALSE)</f>
        <v>#N/A</v>
      </c>
      <c r="M56" s="205" t="e">
        <f>VLOOKUP(K56,'пр.взв.'!B7:F120,3,FALSE)</f>
        <v>#N/A</v>
      </c>
      <c r="N56" s="205" t="e">
        <f>VLOOKUP(K56,'пр.взв.'!B7:G120,4,FALSE)</f>
        <v>#N/A</v>
      </c>
      <c r="O56" s="201"/>
      <c r="P56" s="201"/>
      <c r="Q56" s="203"/>
      <c r="R56" s="203"/>
    </row>
    <row r="57" spans="1:18" ht="12.75">
      <c r="A57" s="248"/>
      <c r="B57" s="235"/>
      <c r="C57" s="217"/>
      <c r="D57" s="206"/>
      <c r="E57" s="206"/>
      <c r="F57" s="202"/>
      <c r="G57" s="202"/>
      <c r="H57" s="204"/>
      <c r="I57" s="204"/>
      <c r="J57" s="242"/>
      <c r="K57" s="235"/>
      <c r="L57" s="217"/>
      <c r="M57" s="206"/>
      <c r="N57" s="206"/>
      <c r="O57" s="202"/>
      <c r="P57" s="202"/>
      <c r="Q57" s="204"/>
      <c r="R57" s="204"/>
    </row>
    <row r="59" spans="2:18" ht="16.5" thickBot="1">
      <c r="B59" s="63" t="s">
        <v>20</v>
      </c>
      <c r="C59" s="64" t="s">
        <v>27</v>
      </c>
      <c r="D59" s="65" t="s">
        <v>32</v>
      </c>
      <c r="E59" s="66"/>
      <c r="F59" s="63"/>
      <c r="G59" s="66"/>
      <c r="H59" s="66"/>
      <c r="I59" s="66"/>
      <c r="J59" s="66"/>
      <c r="K59" s="63" t="s">
        <v>25</v>
      </c>
      <c r="L59" s="64" t="s">
        <v>27</v>
      </c>
      <c r="M59" s="65" t="s">
        <v>32</v>
      </c>
      <c r="N59" s="66"/>
      <c r="O59" s="63"/>
      <c r="P59" s="66"/>
      <c r="Q59" s="66"/>
      <c r="R59" s="66"/>
    </row>
    <row r="60" spans="1:18" ht="12.75">
      <c r="A60" s="230" t="s">
        <v>29</v>
      </c>
      <c r="B60" s="257" t="s">
        <v>2</v>
      </c>
      <c r="C60" s="221" t="s">
        <v>3</v>
      </c>
      <c r="D60" s="221" t="s">
        <v>4</v>
      </c>
      <c r="E60" s="221" t="s">
        <v>12</v>
      </c>
      <c r="F60" s="223" t="s">
        <v>13</v>
      </c>
      <c r="G60" s="224" t="s">
        <v>15</v>
      </c>
      <c r="H60" s="226" t="s">
        <v>16</v>
      </c>
      <c r="I60" s="228" t="s">
        <v>14</v>
      </c>
      <c r="J60" s="230" t="s">
        <v>29</v>
      </c>
      <c r="K60" s="255" t="s">
        <v>2</v>
      </c>
      <c r="L60" s="221" t="s">
        <v>3</v>
      </c>
      <c r="M60" s="221" t="s">
        <v>4</v>
      </c>
      <c r="N60" s="221" t="s">
        <v>12</v>
      </c>
      <c r="O60" s="223" t="s">
        <v>13</v>
      </c>
      <c r="P60" s="224" t="s">
        <v>15</v>
      </c>
      <c r="Q60" s="226" t="s">
        <v>16</v>
      </c>
      <c r="R60" s="228" t="s">
        <v>14</v>
      </c>
    </row>
    <row r="61" spans="1:18" ht="13.5" thickBot="1">
      <c r="A61" s="231"/>
      <c r="B61" s="258" t="s">
        <v>2</v>
      </c>
      <c r="C61" s="222" t="s">
        <v>3</v>
      </c>
      <c r="D61" s="222" t="s">
        <v>4</v>
      </c>
      <c r="E61" s="222" t="s">
        <v>12</v>
      </c>
      <c r="F61" s="222" t="s">
        <v>13</v>
      </c>
      <c r="G61" s="225"/>
      <c r="H61" s="227"/>
      <c r="I61" s="229" t="s">
        <v>14</v>
      </c>
      <c r="J61" s="231"/>
      <c r="K61" s="256" t="s">
        <v>2</v>
      </c>
      <c r="L61" s="222" t="s">
        <v>3</v>
      </c>
      <c r="M61" s="222" t="s">
        <v>4</v>
      </c>
      <c r="N61" s="222" t="s">
        <v>12</v>
      </c>
      <c r="O61" s="222" t="s">
        <v>13</v>
      </c>
      <c r="P61" s="225"/>
      <c r="Q61" s="227"/>
      <c r="R61" s="229" t="s">
        <v>14</v>
      </c>
    </row>
    <row r="62" spans="1:18" ht="12.75">
      <c r="A62" s="246">
        <v>1</v>
      </c>
      <c r="B62" s="243"/>
      <c r="C62" s="216" t="e">
        <f>VLOOKUP(B62,'пр.взв.'!B7:E70,2,FALSE)</f>
        <v>#N/A</v>
      </c>
      <c r="D62" s="239" t="e">
        <f>VLOOKUP(B62,'пр.взв.'!B7:F126,3,FALSE)</f>
        <v>#N/A</v>
      </c>
      <c r="E62" s="239" t="e">
        <f>VLOOKUP(B62,'пр.взв.'!B7:G126,4,FALSE)</f>
        <v>#N/A</v>
      </c>
      <c r="F62" s="236"/>
      <c r="G62" s="237"/>
      <c r="H62" s="238"/>
      <c r="I62" s="250"/>
      <c r="J62" s="240">
        <v>5</v>
      </c>
      <c r="K62" s="243"/>
      <c r="L62" s="216" t="e">
        <f>VLOOKUP(K62,'пр.взв.'!B7:E70,2,FALSE)</f>
        <v>#N/A</v>
      </c>
      <c r="M62" s="207" t="e">
        <f>VLOOKUP(K62,'пр.взв.'!B7:F126,3,FALSE)</f>
        <v>#N/A</v>
      </c>
      <c r="N62" s="207" t="e">
        <f>VLOOKUP(K62,'пр.взв.'!B7:G126,4,FALSE)</f>
        <v>#N/A</v>
      </c>
      <c r="O62" s="236"/>
      <c r="P62" s="237"/>
      <c r="Q62" s="238"/>
      <c r="R62" s="250"/>
    </row>
    <row r="63" spans="1:18" ht="12.75">
      <c r="A63" s="247"/>
      <c r="B63" s="235"/>
      <c r="C63" s="217"/>
      <c r="D63" s="206"/>
      <c r="E63" s="206"/>
      <c r="F63" s="206"/>
      <c r="G63" s="206"/>
      <c r="H63" s="125"/>
      <c r="I63" s="210"/>
      <c r="J63" s="241"/>
      <c r="K63" s="235"/>
      <c r="L63" s="217"/>
      <c r="M63" s="206"/>
      <c r="N63" s="206"/>
      <c r="O63" s="206"/>
      <c r="P63" s="206"/>
      <c r="Q63" s="125"/>
      <c r="R63" s="210"/>
    </row>
    <row r="64" spans="1:18" ht="12.75">
      <c r="A64" s="247"/>
      <c r="B64" s="235"/>
      <c r="C64" s="220" t="e">
        <f>VLOOKUP(B64,'пр.взв.'!B7:E70,2,FALSE)</f>
        <v>#N/A</v>
      </c>
      <c r="D64" s="205" t="e">
        <f>VLOOKUP(B64,'пр.взв.'!B7:F128,3,FALSE)</f>
        <v>#N/A</v>
      </c>
      <c r="E64" s="205" t="e">
        <f>VLOOKUP(B64,'пр.взв.'!B7:G128,4,FALSE)</f>
        <v>#N/A</v>
      </c>
      <c r="F64" s="201"/>
      <c r="G64" s="201"/>
      <c r="H64" s="203"/>
      <c r="I64" s="203"/>
      <c r="J64" s="241"/>
      <c r="K64" s="235"/>
      <c r="L64" s="220" t="e">
        <f>VLOOKUP(K64,'пр.взв.'!B7:E70,2,FALSE)</f>
        <v>#N/A</v>
      </c>
      <c r="M64" s="205" t="e">
        <f>VLOOKUP(K64,'пр.взв.'!B7:F128,3,FALSE)</f>
        <v>#N/A</v>
      </c>
      <c r="N64" s="205" t="e">
        <f>VLOOKUP(K64,'пр.взв.'!B7:G128,4,FALSE)</f>
        <v>#N/A</v>
      </c>
      <c r="O64" s="201"/>
      <c r="P64" s="201"/>
      <c r="Q64" s="203"/>
      <c r="R64" s="203"/>
    </row>
    <row r="65" spans="1:18" ht="13.5" thickBot="1">
      <c r="A65" s="254"/>
      <c r="B65" s="252"/>
      <c r="C65" s="253"/>
      <c r="D65" s="249"/>
      <c r="E65" s="249"/>
      <c r="F65" s="244"/>
      <c r="G65" s="244"/>
      <c r="H65" s="245"/>
      <c r="I65" s="245"/>
      <c r="J65" s="251"/>
      <c r="K65" s="252"/>
      <c r="L65" s="253"/>
      <c r="M65" s="249"/>
      <c r="N65" s="249"/>
      <c r="O65" s="244"/>
      <c r="P65" s="244"/>
      <c r="Q65" s="245"/>
      <c r="R65" s="245"/>
    </row>
    <row r="66" spans="1:18" ht="12.75">
      <c r="A66" s="246">
        <v>2</v>
      </c>
      <c r="B66" s="243"/>
      <c r="C66" s="216" t="e">
        <f>VLOOKUP(B66,'пр.взв.'!B7:E70,2,FALSE)</f>
        <v>#N/A</v>
      </c>
      <c r="D66" s="207" t="e">
        <f>VLOOKUP(B66,'пр.взв.'!B7:F130,3,FALSE)</f>
        <v>#N/A</v>
      </c>
      <c r="E66" s="207" t="e">
        <f>VLOOKUP(B66,'пр.взв.'!B7:G130,4,FALSE)</f>
        <v>#N/A</v>
      </c>
      <c r="F66" s="236"/>
      <c r="G66" s="237"/>
      <c r="H66" s="238"/>
      <c r="I66" s="239"/>
      <c r="J66" s="240">
        <v>6</v>
      </c>
      <c r="K66" s="243"/>
      <c r="L66" s="216" t="e">
        <f>VLOOKUP(K66,'пр.взв.'!B7:E70,2,FALSE)</f>
        <v>#N/A</v>
      </c>
      <c r="M66" s="207" t="e">
        <f>VLOOKUP(K66,'пр.взв.'!B7:F130,3,FALSE)</f>
        <v>#N/A</v>
      </c>
      <c r="N66" s="207" t="e">
        <f>VLOOKUP(K66,'пр.взв.'!B7:G130,4,FALSE)</f>
        <v>#N/A</v>
      </c>
      <c r="O66" s="236"/>
      <c r="P66" s="237"/>
      <c r="Q66" s="238"/>
      <c r="R66" s="239"/>
    </row>
    <row r="67" spans="1:18" ht="12.75">
      <c r="A67" s="247"/>
      <c r="B67" s="235"/>
      <c r="C67" s="217"/>
      <c r="D67" s="206"/>
      <c r="E67" s="206"/>
      <c r="F67" s="206"/>
      <c r="G67" s="206"/>
      <c r="H67" s="125"/>
      <c r="I67" s="210"/>
      <c r="J67" s="241"/>
      <c r="K67" s="235"/>
      <c r="L67" s="217"/>
      <c r="M67" s="206"/>
      <c r="N67" s="206"/>
      <c r="O67" s="206"/>
      <c r="P67" s="206"/>
      <c r="Q67" s="125"/>
      <c r="R67" s="210"/>
    </row>
    <row r="68" spans="1:18" ht="12.75">
      <c r="A68" s="247"/>
      <c r="B68" s="235"/>
      <c r="C68" s="220" t="e">
        <f>VLOOKUP(B68,'пр.взв.'!B7:E70,2,FALSE)</f>
        <v>#N/A</v>
      </c>
      <c r="D68" s="205" t="e">
        <f>VLOOKUP(B68,'пр.взв.'!B7:F132,3,FALSE)</f>
        <v>#N/A</v>
      </c>
      <c r="E68" s="205" t="e">
        <f>VLOOKUP(B68,'пр.взв.'!B7:G132,4,FALSE)</f>
        <v>#N/A</v>
      </c>
      <c r="F68" s="201"/>
      <c r="G68" s="201"/>
      <c r="H68" s="203"/>
      <c r="I68" s="203"/>
      <c r="J68" s="241"/>
      <c r="K68" s="235"/>
      <c r="L68" s="220" t="e">
        <f>VLOOKUP(K68,'пр.взв.'!B7:E70,2,FALSE)</f>
        <v>#N/A</v>
      </c>
      <c r="M68" s="205" t="e">
        <f>VLOOKUP(K68,'пр.взв.'!B7:F132,3,FALSE)</f>
        <v>#N/A</v>
      </c>
      <c r="N68" s="205" t="e">
        <f>VLOOKUP(K68,'пр.взв.'!B7:G132,4,FALSE)</f>
        <v>#N/A</v>
      </c>
      <c r="O68" s="201"/>
      <c r="P68" s="201"/>
      <c r="Q68" s="203"/>
      <c r="R68" s="203"/>
    </row>
    <row r="69" spans="1:18" ht="12.75">
      <c r="A69" s="248"/>
      <c r="B69" s="235"/>
      <c r="C69" s="217"/>
      <c r="D69" s="206"/>
      <c r="E69" s="206"/>
      <c r="F69" s="202"/>
      <c r="G69" s="202"/>
      <c r="H69" s="204"/>
      <c r="I69" s="204"/>
      <c r="J69" s="242"/>
      <c r="K69" s="235"/>
      <c r="L69" s="217"/>
      <c r="M69" s="206"/>
      <c r="N69" s="206"/>
      <c r="O69" s="202"/>
      <c r="P69" s="202"/>
      <c r="Q69" s="204"/>
      <c r="R69" s="204"/>
    </row>
    <row r="71" spans="2:18" ht="16.5" thickBot="1">
      <c r="B71" s="63" t="s">
        <v>20</v>
      </c>
      <c r="C71" s="234" t="s">
        <v>30</v>
      </c>
      <c r="D71" s="234"/>
      <c r="E71" s="234"/>
      <c r="F71" s="234"/>
      <c r="G71" s="234"/>
      <c r="H71" s="234"/>
      <c r="I71" s="234"/>
      <c r="J71" s="67"/>
      <c r="K71" s="63" t="s">
        <v>25</v>
      </c>
      <c r="L71" s="234" t="s">
        <v>30</v>
      </c>
      <c r="M71" s="234"/>
      <c r="N71" s="234"/>
      <c r="O71" s="234"/>
      <c r="P71" s="234"/>
      <c r="Q71" s="234"/>
      <c r="R71" s="234"/>
    </row>
    <row r="72" spans="1:18" ht="12.75">
      <c r="A72" s="230" t="s">
        <v>29</v>
      </c>
      <c r="B72" s="232" t="s">
        <v>2</v>
      </c>
      <c r="C72" s="221" t="s">
        <v>3</v>
      </c>
      <c r="D72" s="221" t="s">
        <v>4</v>
      </c>
      <c r="E72" s="221" t="s">
        <v>12</v>
      </c>
      <c r="F72" s="223" t="s">
        <v>13</v>
      </c>
      <c r="G72" s="224" t="s">
        <v>15</v>
      </c>
      <c r="H72" s="226" t="s">
        <v>16</v>
      </c>
      <c r="I72" s="228" t="s">
        <v>14</v>
      </c>
      <c r="J72" s="230" t="s">
        <v>29</v>
      </c>
      <c r="K72" s="232" t="s">
        <v>2</v>
      </c>
      <c r="L72" s="221" t="s">
        <v>3</v>
      </c>
      <c r="M72" s="221" t="s">
        <v>4</v>
      </c>
      <c r="N72" s="221" t="s">
        <v>12</v>
      </c>
      <c r="O72" s="223" t="s">
        <v>13</v>
      </c>
      <c r="P72" s="224" t="s">
        <v>15</v>
      </c>
      <c r="Q72" s="226" t="s">
        <v>16</v>
      </c>
      <c r="R72" s="228" t="s">
        <v>14</v>
      </c>
    </row>
    <row r="73" spans="1:18" ht="13.5" thickBot="1">
      <c r="A73" s="231"/>
      <c r="B73" s="233" t="s">
        <v>2</v>
      </c>
      <c r="C73" s="222" t="s">
        <v>3</v>
      </c>
      <c r="D73" s="222" t="s">
        <v>4</v>
      </c>
      <c r="E73" s="222" t="s">
        <v>12</v>
      </c>
      <c r="F73" s="222" t="s">
        <v>13</v>
      </c>
      <c r="G73" s="225"/>
      <c r="H73" s="227"/>
      <c r="I73" s="229" t="s">
        <v>14</v>
      </c>
      <c r="J73" s="231"/>
      <c r="K73" s="233" t="s">
        <v>2</v>
      </c>
      <c r="L73" s="222" t="s">
        <v>3</v>
      </c>
      <c r="M73" s="222" t="s">
        <v>4</v>
      </c>
      <c r="N73" s="222" t="s">
        <v>12</v>
      </c>
      <c r="O73" s="222" t="s">
        <v>13</v>
      </c>
      <c r="P73" s="225"/>
      <c r="Q73" s="227"/>
      <c r="R73" s="229" t="s">
        <v>14</v>
      </c>
    </row>
    <row r="74" spans="1:18" ht="12.75">
      <c r="A74" s="211">
        <v>1</v>
      </c>
      <c r="B74" s="214"/>
      <c r="C74" s="216" t="e">
        <f>VLOOKUP(B74,'пр.взв.'!B7:E70,2,FALSE)</f>
        <v>#N/A</v>
      </c>
      <c r="D74" s="207" t="e">
        <f>VLOOKUP(B74,'пр.взв.'!B7:F138,3,FALSE)</f>
        <v>#N/A</v>
      </c>
      <c r="E74" s="207" t="e">
        <f>VLOOKUP(B74,'пр.взв.'!B7:G138,4,FALSE)</f>
        <v>#N/A</v>
      </c>
      <c r="F74" s="202"/>
      <c r="G74" s="208"/>
      <c r="H74" s="209"/>
      <c r="I74" s="204"/>
      <c r="J74" s="211">
        <v>2</v>
      </c>
      <c r="K74" s="214"/>
      <c r="L74" s="216" t="e">
        <f>VLOOKUP(K74,'пр.взв.'!B7:E70,2,FALSE)</f>
        <v>#N/A</v>
      </c>
      <c r="M74" s="207" t="e">
        <f>VLOOKUP(K74,'пр.взв.'!B7:F138,3,FALSE)</f>
        <v>#N/A</v>
      </c>
      <c r="N74" s="207" t="e">
        <f>VLOOKUP(K74,'пр.взв.'!B7:G138,4,FALSE)</f>
        <v>#N/A</v>
      </c>
      <c r="O74" s="202"/>
      <c r="P74" s="208"/>
      <c r="Q74" s="209"/>
      <c r="R74" s="204"/>
    </row>
    <row r="75" spans="1:18" ht="12.75">
      <c r="A75" s="212"/>
      <c r="B75" s="215"/>
      <c r="C75" s="217"/>
      <c r="D75" s="206"/>
      <c r="E75" s="206"/>
      <c r="F75" s="206"/>
      <c r="G75" s="206"/>
      <c r="H75" s="125"/>
      <c r="I75" s="210"/>
      <c r="J75" s="212"/>
      <c r="K75" s="215"/>
      <c r="L75" s="217"/>
      <c r="M75" s="206"/>
      <c r="N75" s="206"/>
      <c r="O75" s="206"/>
      <c r="P75" s="206"/>
      <c r="Q75" s="125"/>
      <c r="R75" s="210"/>
    </row>
    <row r="76" spans="1:18" ht="12.75">
      <c r="A76" s="212"/>
      <c r="B76" s="218"/>
      <c r="C76" s="220" t="e">
        <f>VLOOKUP(B76,'пр.взв.'!B7:E70,2,FALSE)</f>
        <v>#N/A</v>
      </c>
      <c r="D76" s="205" t="e">
        <f>VLOOKUP(B76,'пр.взв.'!B7:F140,3,FALSE)</f>
        <v>#N/A</v>
      </c>
      <c r="E76" s="205" t="e">
        <f>VLOOKUP(B76,'пр.взв.'!B7:G140,4,FALSE)</f>
        <v>#N/A</v>
      </c>
      <c r="F76" s="201"/>
      <c r="G76" s="201"/>
      <c r="H76" s="203"/>
      <c r="I76" s="203"/>
      <c r="J76" s="212"/>
      <c r="K76" s="218"/>
      <c r="L76" s="220" t="e">
        <f>VLOOKUP(K76,'пр.взв.'!B7:E70,2,FALSE)</f>
        <v>#N/A</v>
      </c>
      <c r="M76" s="205" t="e">
        <f>VLOOKUP(K76,'пр.взв.'!B7:F140,3,FALSE)</f>
        <v>#N/A</v>
      </c>
      <c r="N76" s="205" t="e">
        <f>VLOOKUP(K76,'пр.взв.'!B7:G140,4,FALSE)</f>
        <v>#N/A</v>
      </c>
      <c r="O76" s="201"/>
      <c r="P76" s="201"/>
      <c r="Q76" s="203"/>
      <c r="R76" s="203"/>
    </row>
    <row r="77" spans="1:18" ht="12.75">
      <c r="A77" s="213"/>
      <c r="B77" s="219"/>
      <c r="C77" s="217"/>
      <c r="D77" s="206"/>
      <c r="E77" s="206"/>
      <c r="F77" s="202"/>
      <c r="G77" s="202"/>
      <c r="H77" s="204"/>
      <c r="I77" s="204"/>
      <c r="J77" s="213"/>
      <c r="K77" s="219"/>
      <c r="L77" s="217"/>
      <c r="M77" s="206"/>
      <c r="N77" s="206"/>
      <c r="O77" s="202"/>
      <c r="P77" s="202"/>
      <c r="Q77" s="204"/>
      <c r="R77" s="204"/>
    </row>
  </sheetData>
  <sheetProtection/>
  <mergeCells count="588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P22:P23"/>
    <mergeCell ref="Q22:Q23"/>
    <mergeCell ref="K24:K25"/>
    <mergeCell ref="L24:L25"/>
    <mergeCell ref="M24:M25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30:N31"/>
    <mergeCell ref="O30:O31"/>
    <mergeCell ref="N34:N35"/>
    <mergeCell ref="O34:O35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20">
      <selection activeCell="A1" sqref="A1:H40"/>
    </sheetView>
  </sheetViews>
  <sheetFormatPr defaultColWidth="9.140625" defaultRowHeight="12.75"/>
  <sheetData>
    <row r="1" spans="1:8" ht="30.75" customHeight="1" thickBot="1">
      <c r="A1" s="283" t="str">
        <f>'[1]реквизиты'!$A$2</f>
        <v>World Cup stage “Memorial A. Kharlampiev” (M&amp;W, M combat sambo)</v>
      </c>
      <c r="B1" s="284"/>
      <c r="C1" s="284"/>
      <c r="D1" s="284"/>
      <c r="E1" s="284"/>
      <c r="F1" s="284"/>
      <c r="G1" s="284"/>
      <c r="H1" s="285"/>
    </row>
    <row r="2" spans="1:8" ht="12.75">
      <c r="A2" s="286" t="str">
        <f>'[1]реквизиты'!$A$3</f>
        <v>Mart  22 -25.2013            Moscow (Russia)     </v>
      </c>
      <c r="B2" s="286"/>
      <c r="C2" s="286"/>
      <c r="D2" s="286"/>
      <c r="E2" s="286"/>
      <c r="F2" s="286"/>
      <c r="G2" s="286"/>
      <c r="H2" s="286"/>
    </row>
    <row r="3" spans="1:8" ht="18">
      <c r="A3" s="287" t="s">
        <v>39</v>
      </c>
      <c r="B3" s="287"/>
      <c r="C3" s="287"/>
      <c r="D3" s="287"/>
      <c r="E3" s="287"/>
      <c r="F3" s="287"/>
      <c r="G3" s="287"/>
      <c r="H3" s="287"/>
    </row>
    <row r="4" spans="1:8" ht="15.75">
      <c r="A4" s="291" t="str">
        <f>'пр.взв.'!A4</f>
        <v>Weight category 90  кg</v>
      </c>
      <c r="B4" s="291"/>
      <c r="C4" s="291"/>
      <c r="D4" s="291"/>
      <c r="E4" s="291"/>
      <c r="F4" s="291"/>
      <c r="G4" s="291"/>
      <c r="H4" s="291"/>
    </row>
    <row r="5" spans="1:8" ht="18.75" thickBot="1">
      <c r="A5" s="84"/>
      <c r="B5" s="84"/>
      <c r="C5" s="84"/>
      <c r="D5" s="84"/>
      <c r="E5" s="84"/>
      <c r="F5" s="84"/>
      <c r="G5" s="84"/>
      <c r="H5" s="84"/>
    </row>
    <row r="6" spans="1:10" ht="18" customHeight="1">
      <c r="A6" s="288" t="s">
        <v>34</v>
      </c>
      <c r="B6" s="271" t="str">
        <f>VLOOKUP(J6,'пр.взв.'!B7:F70,2,FALSE)</f>
        <v>HANDZHAN Arsen</v>
      </c>
      <c r="C6" s="271"/>
      <c r="D6" s="271"/>
      <c r="E6" s="271"/>
      <c r="F6" s="271"/>
      <c r="G6" s="271"/>
      <c r="H6" s="275" t="str">
        <f>VLOOKUP(J6,'пр.взв.'!B7:F70,3,FALSE)</f>
        <v>1989 msik</v>
      </c>
      <c r="I6" s="108"/>
      <c r="J6" s="85">
        <f>'пр.хода'!N42</f>
        <v>15</v>
      </c>
    </row>
    <row r="7" spans="1:10" ht="18" customHeight="1">
      <c r="A7" s="289"/>
      <c r="B7" s="272" t="e">
        <f>VLOOKUP(J7,'[3]пр.взв.'!B8:F23,2,FALSE)</f>
        <v>#N/A</v>
      </c>
      <c r="C7" s="272"/>
      <c r="D7" s="272"/>
      <c r="E7" s="272"/>
      <c r="F7" s="272"/>
      <c r="G7" s="272"/>
      <c r="H7" s="282"/>
      <c r="I7" s="108"/>
      <c r="J7" s="85"/>
    </row>
    <row r="8" spans="1:10" ht="18" customHeight="1">
      <c r="A8" s="289"/>
      <c r="B8" s="267" t="str">
        <f>VLOOKUP(J6,'пр.взв.'!B7:F70,4,FALSE)</f>
        <v>RUS</v>
      </c>
      <c r="C8" s="267"/>
      <c r="D8" s="267"/>
      <c r="E8" s="267"/>
      <c r="F8" s="267"/>
      <c r="G8" s="267"/>
      <c r="H8" s="268"/>
      <c r="I8" s="108"/>
      <c r="J8" s="85"/>
    </row>
    <row r="9" spans="1:10" ht="18.75" customHeight="1" thickBot="1">
      <c r="A9" s="290"/>
      <c r="B9" s="269" t="e">
        <f>VLOOKUP(J7,'[3]пр.взв.'!B8:F23,4,FALSE)</f>
        <v>#N/A</v>
      </c>
      <c r="C9" s="269"/>
      <c r="D9" s="269"/>
      <c r="E9" s="269"/>
      <c r="F9" s="269"/>
      <c r="G9" s="269"/>
      <c r="H9" s="270"/>
      <c r="I9" s="108"/>
      <c r="J9" s="85"/>
    </row>
    <row r="10" spans="1:10" ht="18.75" thickBot="1">
      <c r="A10" s="108"/>
      <c r="B10" s="84"/>
      <c r="C10" s="84"/>
      <c r="D10" s="84"/>
      <c r="E10" s="84"/>
      <c r="F10" s="84"/>
      <c r="G10" s="84"/>
      <c r="H10" s="84"/>
      <c r="I10" s="108"/>
      <c r="J10" s="85"/>
    </row>
    <row r="11" spans="1:10" ht="18" customHeight="1">
      <c r="A11" s="292" t="s">
        <v>35</v>
      </c>
      <c r="B11" s="271" t="str">
        <f>VLOOKUP(J11,'пр.взв.'!B1:F75,2,FALSE)</f>
        <v>GHVINIASHVILI PAATA</v>
      </c>
      <c r="C11" s="271"/>
      <c r="D11" s="271"/>
      <c r="E11" s="271"/>
      <c r="F11" s="271"/>
      <c r="G11" s="271"/>
      <c r="H11" s="275">
        <f>VLOOKUP(J11,'пр.взв.'!B1:F75,3,FALSE)</f>
        <v>1987</v>
      </c>
      <c r="I11" s="108"/>
      <c r="J11" s="85">
        <f>'пр.хода'!Q11</f>
        <v>12</v>
      </c>
    </row>
    <row r="12" spans="1:10" ht="18" customHeight="1">
      <c r="A12" s="293"/>
      <c r="B12" s="272" t="e">
        <f>VLOOKUP(J12,'[3]пр.взв.'!B13:F28,2,FALSE)</f>
        <v>#N/A</v>
      </c>
      <c r="C12" s="272"/>
      <c r="D12" s="272"/>
      <c r="E12" s="272"/>
      <c r="F12" s="272"/>
      <c r="G12" s="272"/>
      <c r="H12" s="282"/>
      <c r="I12" s="108"/>
      <c r="J12" s="85"/>
    </row>
    <row r="13" spans="1:10" ht="18" customHeight="1">
      <c r="A13" s="293"/>
      <c r="B13" s="267" t="str">
        <f>VLOOKUP(J11,'пр.взв.'!B1:F75,4,FALSE)</f>
        <v>GEO</v>
      </c>
      <c r="C13" s="267"/>
      <c r="D13" s="267"/>
      <c r="E13" s="267"/>
      <c r="F13" s="267"/>
      <c r="G13" s="267"/>
      <c r="H13" s="268"/>
      <c r="I13" s="108"/>
      <c r="J13" s="85"/>
    </row>
    <row r="14" spans="1:10" ht="18.75" customHeight="1" thickBot="1">
      <c r="A14" s="294"/>
      <c r="B14" s="269" t="e">
        <f>VLOOKUP(J12,'[3]пр.взв.'!B13:F28,4,FALSE)</f>
        <v>#N/A</v>
      </c>
      <c r="C14" s="269"/>
      <c r="D14" s="269"/>
      <c r="E14" s="269"/>
      <c r="F14" s="269"/>
      <c r="G14" s="269"/>
      <c r="H14" s="270"/>
      <c r="I14" s="108"/>
      <c r="J14" s="85"/>
    </row>
    <row r="15" spans="1:10" ht="18.75" thickBot="1">
      <c r="A15" s="108"/>
      <c r="B15" s="84"/>
      <c r="C15" s="84"/>
      <c r="D15" s="84"/>
      <c r="E15" s="84"/>
      <c r="F15" s="84"/>
      <c r="G15" s="84"/>
      <c r="H15" s="84"/>
      <c r="I15" s="108"/>
      <c r="J15" s="85"/>
    </row>
    <row r="16" spans="1:10" ht="18" customHeight="1">
      <c r="A16" s="279" t="s">
        <v>36</v>
      </c>
      <c r="B16" s="271" t="str">
        <f>VLOOKUP(J16,'пр.взв.'!B1:F80,2,FALSE)</f>
        <v>RUMYANTSEV PAVEL</v>
      </c>
      <c r="C16" s="271"/>
      <c r="D16" s="271"/>
      <c r="E16" s="271"/>
      <c r="F16" s="271"/>
      <c r="G16" s="271"/>
      <c r="H16" s="275" t="str">
        <f>VLOOKUP(J16,'пр.взв.'!B1:F80,3,FALSE)</f>
        <v>1987 ms</v>
      </c>
      <c r="I16" s="108"/>
      <c r="J16" s="85">
        <v>5</v>
      </c>
    </row>
    <row r="17" spans="1:10" ht="18" customHeight="1">
      <c r="A17" s="280"/>
      <c r="B17" s="272" t="e">
        <f>VLOOKUP(J17,'[3]пр.взв.'!B18:F33,2,FALSE)</f>
        <v>#N/A</v>
      </c>
      <c r="C17" s="272"/>
      <c r="D17" s="272"/>
      <c r="E17" s="272"/>
      <c r="F17" s="272"/>
      <c r="G17" s="272"/>
      <c r="H17" s="282"/>
      <c r="I17" s="108"/>
      <c r="J17" s="85"/>
    </row>
    <row r="18" spans="1:10" ht="18" customHeight="1">
      <c r="A18" s="280"/>
      <c r="B18" s="267" t="str">
        <f>VLOOKUP(J16,'пр.взв.'!B1:F80,4,FALSE)</f>
        <v>RUS</v>
      </c>
      <c r="C18" s="267"/>
      <c r="D18" s="267"/>
      <c r="E18" s="267"/>
      <c r="F18" s="267"/>
      <c r="G18" s="267"/>
      <c r="H18" s="268"/>
      <c r="I18" s="108"/>
      <c r="J18" s="85"/>
    </row>
    <row r="19" spans="1:10" ht="18.75" customHeight="1" thickBot="1">
      <c r="A19" s="281"/>
      <c r="B19" s="269" t="e">
        <f>VLOOKUP(J17,'[3]пр.взв.'!B18:F33,4,FALSE)</f>
        <v>#N/A</v>
      </c>
      <c r="C19" s="269"/>
      <c r="D19" s="269"/>
      <c r="E19" s="269"/>
      <c r="F19" s="269"/>
      <c r="G19" s="269"/>
      <c r="H19" s="270"/>
      <c r="I19" s="108"/>
      <c r="J19" s="85"/>
    </row>
    <row r="20" spans="1:10" ht="18.75" thickBot="1">
      <c r="A20" s="108"/>
      <c r="B20" s="84"/>
      <c r="C20" s="84"/>
      <c r="D20" s="84"/>
      <c r="E20" s="84"/>
      <c r="F20" s="84"/>
      <c r="G20" s="84"/>
      <c r="H20" s="84"/>
      <c r="I20" s="108"/>
      <c r="J20" s="85"/>
    </row>
    <row r="21" spans="1:10" ht="18" customHeight="1">
      <c r="A21" s="279" t="s">
        <v>36</v>
      </c>
      <c r="B21" s="271" t="str">
        <f>VLOOKUP(J21,'пр.взв.'!B2:F85,2,FALSE)</f>
        <v>ZURABIANI PRIDONI</v>
      </c>
      <c r="C21" s="271"/>
      <c r="D21" s="271"/>
      <c r="E21" s="271"/>
      <c r="F21" s="271"/>
      <c r="G21" s="271"/>
      <c r="H21" s="275">
        <f>VLOOKUP(J21,'пр.взв.'!B2:F85,3,FALSE)</f>
        <v>1988</v>
      </c>
      <c r="I21" s="108"/>
      <c r="J21" s="85">
        <v>10</v>
      </c>
    </row>
    <row r="22" spans="1:10" ht="18" customHeight="1">
      <c r="A22" s="280"/>
      <c r="B22" s="272" t="e">
        <f>VLOOKUP(J22,'[3]пр.взв.'!B23:F38,2,FALSE)</f>
        <v>#N/A</v>
      </c>
      <c r="C22" s="272"/>
      <c r="D22" s="272"/>
      <c r="E22" s="272"/>
      <c r="F22" s="272"/>
      <c r="G22" s="272"/>
      <c r="H22" s="282"/>
      <c r="I22" s="108"/>
      <c r="J22" s="85"/>
    </row>
    <row r="23" spans="1:9" ht="18" customHeight="1">
      <c r="A23" s="280"/>
      <c r="B23" s="267" t="str">
        <f>VLOOKUP(J21,'пр.взв.'!B2:F85,4,FALSE)</f>
        <v>GEO</v>
      </c>
      <c r="C23" s="267"/>
      <c r="D23" s="267"/>
      <c r="E23" s="267"/>
      <c r="F23" s="267"/>
      <c r="G23" s="267"/>
      <c r="H23" s="268"/>
      <c r="I23" s="108"/>
    </row>
    <row r="24" spans="1:9" ht="18.75" customHeight="1" thickBot="1">
      <c r="A24" s="281"/>
      <c r="B24" s="269" t="e">
        <f>VLOOKUP(J22,'[3]пр.взв.'!B23:F38,4,FALSE)</f>
        <v>#N/A</v>
      </c>
      <c r="C24" s="269"/>
      <c r="D24" s="269"/>
      <c r="E24" s="269"/>
      <c r="F24" s="269"/>
      <c r="G24" s="269"/>
      <c r="H24" s="270"/>
      <c r="I24" s="108"/>
    </row>
    <row r="25" spans="1:8" ht="18">
      <c r="A25" s="84"/>
      <c r="B25" s="84"/>
      <c r="C25" s="84"/>
      <c r="D25" s="84"/>
      <c r="E25" s="84"/>
      <c r="F25" s="84"/>
      <c r="G25" s="84"/>
      <c r="H25" s="84"/>
    </row>
    <row r="26" spans="1:8" ht="18">
      <c r="A26" s="84" t="s">
        <v>40</v>
      </c>
      <c r="B26" s="84"/>
      <c r="C26" s="84"/>
      <c r="D26" s="84"/>
      <c r="E26" s="84"/>
      <c r="F26" s="84"/>
      <c r="G26" s="84"/>
      <c r="H26" s="84"/>
    </row>
    <row r="27" ht="13.5" thickBot="1"/>
    <row r="28" spans="1:8" ht="12.75" customHeight="1">
      <c r="A28" s="273" t="s">
        <v>99</v>
      </c>
      <c r="B28" s="274"/>
      <c r="C28" s="274"/>
      <c r="D28" s="274"/>
      <c r="E28" s="274"/>
      <c r="F28" s="274"/>
      <c r="G28" s="274"/>
      <c r="H28" s="275"/>
    </row>
    <row r="29" spans="1:8" ht="13.5" customHeight="1" thickBot="1">
      <c r="A29" s="276"/>
      <c r="B29" s="277"/>
      <c r="C29" s="277"/>
      <c r="D29" s="277"/>
      <c r="E29" s="277"/>
      <c r="F29" s="277"/>
      <c r="G29" s="277"/>
      <c r="H29" s="278"/>
    </row>
    <row r="32" spans="1:8" ht="18">
      <c r="A32" s="84" t="s">
        <v>41</v>
      </c>
      <c r="B32" s="84"/>
      <c r="C32" s="84"/>
      <c r="D32" s="84"/>
      <c r="E32" s="84"/>
      <c r="F32" s="84"/>
      <c r="G32" s="84"/>
      <c r="H32" s="84"/>
    </row>
    <row r="33" spans="1:8" ht="18">
      <c r="A33" s="84"/>
      <c r="B33" s="84"/>
      <c r="C33" s="84"/>
      <c r="D33" s="84"/>
      <c r="E33" s="84"/>
      <c r="F33" s="84"/>
      <c r="G33" s="84"/>
      <c r="H33" s="84"/>
    </row>
    <row r="34" spans="1:8" ht="18">
      <c r="A34" s="84"/>
      <c r="B34" s="84"/>
      <c r="C34" s="84"/>
      <c r="D34" s="84"/>
      <c r="E34" s="84"/>
      <c r="F34" s="84"/>
      <c r="G34" s="84"/>
      <c r="H34" s="84"/>
    </row>
    <row r="35" spans="1:8" ht="18">
      <c r="A35" s="86"/>
      <c r="B35" s="86"/>
      <c r="C35" s="86"/>
      <c r="D35" s="86"/>
      <c r="E35" s="86"/>
      <c r="F35" s="86"/>
      <c r="G35" s="86"/>
      <c r="H35" s="86"/>
    </row>
    <row r="36" spans="1:8" ht="18">
      <c r="A36" s="87"/>
      <c r="B36" s="87"/>
      <c r="C36" s="87"/>
      <c r="D36" s="87"/>
      <c r="E36" s="87"/>
      <c r="F36" s="87"/>
      <c r="G36" s="87"/>
      <c r="H36" s="87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8"/>
      <c r="B38" s="88"/>
      <c r="C38" s="88"/>
      <c r="D38" s="88"/>
      <c r="E38" s="88"/>
      <c r="F38" s="88"/>
      <c r="G38" s="88"/>
      <c r="H38" s="88"/>
    </row>
    <row r="39" spans="1:8" ht="18">
      <c r="A39" s="86"/>
      <c r="B39" s="86"/>
      <c r="C39" s="86"/>
      <c r="D39" s="86"/>
      <c r="E39" s="86"/>
      <c r="F39" s="86"/>
      <c r="G39" s="86"/>
      <c r="H39" s="86"/>
    </row>
    <row r="40" spans="1:8" ht="18">
      <c r="A40" s="88"/>
      <c r="B40" s="88"/>
      <c r="C40" s="88"/>
      <c r="D40" s="88"/>
      <c r="E40" s="88"/>
      <c r="F40" s="88"/>
      <c r="G40" s="88"/>
      <c r="H40" s="88"/>
    </row>
  </sheetData>
  <sheetProtection/>
  <mergeCells count="21">
    <mergeCell ref="B11:G12"/>
    <mergeCell ref="H16:H17"/>
    <mergeCell ref="B13:H14"/>
    <mergeCell ref="A1:H1"/>
    <mergeCell ref="A2:H2"/>
    <mergeCell ref="A3:H3"/>
    <mergeCell ref="A6:A9"/>
    <mergeCell ref="A4:H4"/>
    <mergeCell ref="A11:A14"/>
    <mergeCell ref="H6:H7"/>
    <mergeCell ref="H11:H12"/>
    <mergeCell ref="B18:H19"/>
    <mergeCell ref="B6:G7"/>
    <mergeCell ref="A28:H29"/>
    <mergeCell ref="A21:A24"/>
    <mergeCell ref="B21:G22"/>
    <mergeCell ref="H21:H22"/>
    <mergeCell ref="B23:H24"/>
    <mergeCell ref="B8:H9"/>
    <mergeCell ref="A16:A19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zoomScalePageLayoutView="0" workbookViewId="0" topLeftCell="A11">
      <selection activeCell="V37" sqref="V37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3.00390625" style="0" customWidth="1"/>
    <col min="16" max="16" width="3.710937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6"/>
      <c r="E1" s="359" t="s">
        <v>8</v>
      </c>
      <c r="F1" s="360"/>
      <c r="G1" s="360"/>
      <c r="H1" s="360"/>
      <c r="I1" s="360"/>
      <c r="J1" s="360"/>
      <c r="K1" s="360"/>
      <c r="L1" s="361"/>
      <c r="M1" s="365" t="str">
        <f>'[1]реквизиты'!$A$2</f>
        <v>World Cup stage “Memorial A. Kharlampiev” (M&amp;W, M combat sambo)</v>
      </c>
      <c r="N1" s="366"/>
      <c r="O1" s="366"/>
      <c r="P1" s="366"/>
      <c r="Q1" s="366"/>
      <c r="R1" s="366"/>
      <c r="S1" s="367"/>
      <c r="T1" s="59"/>
      <c r="U1" s="59"/>
      <c r="V1" s="44"/>
    </row>
    <row r="2" spans="4:21" ht="27" customHeight="1" thickBot="1">
      <c r="D2" s="47"/>
      <c r="E2" s="378" t="str">
        <f>HYPERLINK('пр.взв.'!A4)</f>
        <v>Weight category 90  кg</v>
      </c>
      <c r="F2" s="379"/>
      <c r="G2" s="379"/>
      <c r="H2" s="379"/>
      <c r="I2" s="379"/>
      <c r="J2" s="379"/>
      <c r="K2" s="379"/>
      <c r="L2" s="380"/>
      <c r="M2" s="368" t="str">
        <f>'[1]реквизиты'!$A$3</f>
        <v>Mart  22 -25.2013            Moscow (Russia)     </v>
      </c>
      <c r="N2" s="369"/>
      <c r="O2" s="369"/>
      <c r="P2" s="369"/>
      <c r="Q2" s="369"/>
      <c r="R2" s="369"/>
      <c r="S2" s="370"/>
      <c r="T2" s="60"/>
      <c r="U2" s="60"/>
    </row>
    <row r="3" spans="6:22" ht="3" customHeight="1">
      <c r="F3" s="59"/>
      <c r="G3" s="59"/>
      <c r="H3" s="59"/>
      <c r="I3" s="59"/>
      <c r="J3" s="59"/>
      <c r="K3" s="59"/>
      <c r="L3" s="59"/>
      <c r="T3" s="59"/>
      <c r="U3" s="59"/>
      <c r="V3" s="15"/>
    </row>
    <row r="4" spans="7:18" ht="9" customHeight="1">
      <c r="G4" s="364"/>
      <c r="H4" s="56"/>
      <c r="I4" s="362"/>
      <c r="J4" s="56"/>
      <c r="K4" s="56"/>
      <c r="M4" s="354"/>
      <c r="N4" s="354"/>
      <c r="O4" s="354"/>
      <c r="P4" s="354"/>
      <c r="Q4" s="354"/>
      <c r="R4" s="354"/>
    </row>
    <row r="5" spans="7:18" ht="9" customHeight="1">
      <c r="G5" s="364"/>
      <c r="H5" s="56"/>
      <c r="I5" s="363"/>
      <c r="J5" s="56"/>
      <c r="K5" s="56"/>
      <c r="L5" s="15"/>
      <c r="M5" s="354"/>
      <c r="N5" s="354"/>
      <c r="O5" s="354"/>
      <c r="P5" s="354"/>
      <c r="Q5" s="354"/>
      <c r="R5" s="354"/>
    </row>
    <row r="6" spans="3:15" ht="9" customHeight="1">
      <c r="C6" s="68"/>
      <c r="D6" s="68"/>
      <c r="E6" s="68"/>
      <c r="F6" s="68"/>
      <c r="G6" s="56"/>
      <c r="H6" s="56"/>
      <c r="I6" s="56"/>
      <c r="J6" s="56"/>
      <c r="K6" s="106"/>
      <c r="L6" s="58"/>
      <c r="M6" s="58"/>
      <c r="N6" s="91"/>
      <c r="O6" s="91"/>
    </row>
    <row r="7" spans="3:15" ht="9" customHeight="1">
      <c r="C7" s="68"/>
      <c r="D7" s="68"/>
      <c r="E7" s="68"/>
      <c r="F7" s="68"/>
      <c r="G7" s="56"/>
      <c r="H7" s="56"/>
      <c r="I7" s="56"/>
      <c r="J7" s="56"/>
      <c r="K7" s="107"/>
      <c r="L7" s="58"/>
      <c r="M7" s="58"/>
      <c r="N7" s="91"/>
      <c r="O7" s="91"/>
    </row>
    <row r="8" spans="3:16" ht="9" customHeight="1" thickBot="1">
      <c r="C8" s="343"/>
      <c r="D8" s="68"/>
      <c r="E8" s="68"/>
      <c r="F8" s="68"/>
      <c r="G8" s="56"/>
      <c r="H8" s="56"/>
      <c r="I8" s="362"/>
      <c r="J8" s="56"/>
      <c r="K8" s="58"/>
      <c r="L8" s="58"/>
      <c r="M8" s="106"/>
      <c r="N8" s="91"/>
      <c r="O8" s="91"/>
      <c r="P8" s="15"/>
    </row>
    <row r="9" spans="3:20" ht="9" customHeight="1" thickBot="1">
      <c r="C9" s="344"/>
      <c r="D9" s="68"/>
      <c r="E9" s="68"/>
      <c r="F9" s="68"/>
      <c r="G9" s="56"/>
      <c r="H9" s="56"/>
      <c r="I9" s="363"/>
      <c r="J9" s="56"/>
      <c r="K9" s="58"/>
      <c r="L9" s="58"/>
      <c r="M9" s="107"/>
      <c r="N9" s="91"/>
      <c r="O9" s="58"/>
      <c r="P9" s="355">
        <v>1</v>
      </c>
      <c r="Q9" s="302">
        <f>N42</f>
        <v>15</v>
      </c>
      <c r="R9" s="303" t="str">
        <f>VLOOKUP(Q9,'пр.взв.'!B7:E70,2,FALSE)</f>
        <v>HANDZHAN Arsen</v>
      </c>
      <c r="S9" s="304" t="str">
        <f>VLOOKUP(Q9,'пр.взв.'!B7:E70,4,FALSE)</f>
        <v>RUS</v>
      </c>
      <c r="T9" s="45"/>
    </row>
    <row r="10" spans="1:20" ht="9" customHeight="1" thickBot="1">
      <c r="A10" s="323" t="s">
        <v>57</v>
      </c>
      <c r="C10" s="326">
        <v>1</v>
      </c>
      <c r="D10" s="309" t="str">
        <f>VLOOKUP(C10,'пр.взв.'!B7:F70,2,FALSE)</f>
        <v>ABDULLOEV Fayziddin</v>
      </c>
      <c r="E10" s="315" t="str">
        <f>VLOOKUP(C10,'пр.взв.'!B7:F70,3,FALSE)</f>
        <v>1990 kms</v>
      </c>
      <c r="F10" s="311" t="str">
        <f>VLOOKUP(C10,'пр.взв.'!B7:F70,4,FALSE)</f>
        <v>TJK</v>
      </c>
      <c r="G10" s="100"/>
      <c r="H10" s="69"/>
      <c r="I10" s="69"/>
      <c r="J10" s="69"/>
      <c r="K10" s="106"/>
      <c r="L10" s="58"/>
      <c r="M10" s="58"/>
      <c r="N10" s="91"/>
      <c r="O10" s="106"/>
      <c r="P10" s="356"/>
      <c r="Q10" s="295"/>
      <c r="R10" s="297" t="e">
        <f>VLOOKUP(Q10,'пр.взв.'!B7:E70,2,FALSE)</f>
        <v>#N/A</v>
      </c>
      <c r="S10" s="299" t="e">
        <f>VLOOKUP(Q10,'пр.взв.'!B7:E70,4,FALSE)</f>
        <v>#N/A</v>
      </c>
      <c r="T10" s="45"/>
    </row>
    <row r="11" spans="1:20" ht="9" customHeight="1">
      <c r="A11" s="324"/>
      <c r="C11" s="327"/>
      <c r="D11" s="310">
        <f>'пр.взв.'!C8</f>
        <v>0</v>
      </c>
      <c r="E11" s="316"/>
      <c r="F11" s="312">
        <f>'пр.взв.'!E8</f>
        <v>0</v>
      </c>
      <c r="G11" s="373">
        <v>17</v>
      </c>
      <c r="H11" s="69"/>
      <c r="I11" s="70"/>
      <c r="J11" s="70"/>
      <c r="K11" s="107"/>
      <c r="L11" s="58"/>
      <c r="M11" s="58"/>
      <c r="N11" s="91"/>
      <c r="O11" s="107"/>
      <c r="P11" s="357">
        <v>2</v>
      </c>
      <c r="Q11" s="295">
        <v>12</v>
      </c>
      <c r="R11" s="297" t="str">
        <f>VLOOKUP(Q11,'пр.взв.'!B7:F70,2,FALSE)</f>
        <v>GHVINIASHVILI PAATA</v>
      </c>
      <c r="S11" s="299" t="str">
        <f>VLOOKUP(Q11,'пр.взв.'!B7:E70,4,FALSE)</f>
        <v>GEO</v>
      </c>
      <c r="T11" s="45"/>
    </row>
    <row r="12" spans="1:20" ht="9" customHeight="1" thickBot="1">
      <c r="A12" s="324"/>
      <c r="C12" s="334">
        <v>17</v>
      </c>
      <c r="D12" s="317" t="str">
        <f>VLOOKUP('пр.хода'!C12,'пр.взв.'!B7:F70,2,FALSE)</f>
        <v>SON JONGHYUN</v>
      </c>
      <c r="E12" s="345">
        <f>VLOOKUP(C12,'пр.взв.'!B7:F70,3,FALSE)</f>
        <v>1983</v>
      </c>
      <c r="F12" s="319" t="str">
        <f>VLOOKUP(C12,'пр.взв.'!B7:F70,4,FALSE)</f>
        <v>KOR</v>
      </c>
      <c r="G12" s="374"/>
      <c r="H12" s="71"/>
      <c r="I12" s="102"/>
      <c r="J12" s="69"/>
      <c r="K12" s="70"/>
      <c r="L12" s="106"/>
      <c r="M12" s="106"/>
      <c r="N12" s="91"/>
      <c r="O12" s="58"/>
      <c r="P12" s="358"/>
      <c r="Q12" s="295"/>
      <c r="R12" s="297" t="e">
        <f>VLOOKUP(Q12,'пр.взв.'!B2:E72,2,FALSE)</f>
        <v>#N/A</v>
      </c>
      <c r="S12" s="299" t="e">
        <f>VLOOKUP(Q12,'пр.взв.'!B1:E72,4,FALSE)</f>
        <v>#N/A</v>
      </c>
      <c r="T12" s="45"/>
    </row>
    <row r="13" spans="1:20" ht="9" customHeight="1" thickBot="1">
      <c r="A13" s="324"/>
      <c r="C13" s="335"/>
      <c r="D13" s="318">
        <f>'пр.взв.'!C40</f>
        <v>0</v>
      </c>
      <c r="E13" s="346"/>
      <c r="F13" s="320">
        <f>'пр.взв.'!E40</f>
        <v>0</v>
      </c>
      <c r="G13" s="73"/>
      <c r="H13" s="101"/>
      <c r="I13" s="371">
        <v>9</v>
      </c>
      <c r="J13" s="70"/>
      <c r="K13" s="70"/>
      <c r="L13" s="107"/>
      <c r="M13" s="107"/>
      <c r="N13" s="91"/>
      <c r="O13" s="58"/>
      <c r="P13" s="336">
        <v>3</v>
      </c>
      <c r="Q13" s="295">
        <v>5</v>
      </c>
      <c r="R13" s="297" t="str">
        <f>VLOOKUP(Q13,'пр.взв.'!B7:F70,2,FALSE)</f>
        <v>RUMYANTSEV PAVEL</v>
      </c>
      <c r="S13" s="299" t="str">
        <f>VLOOKUP(Q13,'пр.взв.'!B7:E70,4,FALSE)</f>
        <v>RUS</v>
      </c>
      <c r="T13" s="45"/>
    </row>
    <row r="14" spans="1:20" ht="9" customHeight="1" thickBot="1">
      <c r="A14" s="324"/>
      <c r="C14" s="326">
        <v>9</v>
      </c>
      <c r="D14" s="309" t="str">
        <f>VLOOKUP(C14,'пр.взв.'!B7:F70,2,FALSE)</f>
        <v>OSIPENKO VIKTOR</v>
      </c>
      <c r="E14" s="315" t="str">
        <f>VLOOKUP(C14,'пр.взв.'!B7:F70,3,FALSE)</f>
        <v>1991 ms</v>
      </c>
      <c r="F14" s="311" t="str">
        <f>VLOOKUP(C14,'пр.взв.'!B7:F70,4,FALSE)</f>
        <v>RUS</v>
      </c>
      <c r="G14" s="73"/>
      <c r="H14" s="101"/>
      <c r="I14" s="372"/>
      <c r="J14" s="71"/>
      <c r="K14" s="72"/>
      <c r="L14" s="70"/>
      <c r="M14" s="70"/>
      <c r="N14" s="37"/>
      <c r="O14" s="91"/>
      <c r="P14" s="337"/>
      <c r="Q14" s="295"/>
      <c r="R14" s="297" t="e">
        <f>VLOOKUP(Q14,'пр.взв.'!B1:E74,2,FALSE)</f>
        <v>#N/A</v>
      </c>
      <c r="S14" s="299" t="e">
        <f>VLOOKUP(Q14,'пр.взв.'!B1:E74,4,FALSE)</f>
        <v>#N/A</v>
      </c>
      <c r="T14" s="45"/>
    </row>
    <row r="15" spans="1:20" ht="9" customHeight="1">
      <c r="A15" s="324"/>
      <c r="C15" s="327"/>
      <c r="D15" s="310">
        <f>'пр.взв.'!C24</f>
        <v>0</v>
      </c>
      <c r="E15" s="316"/>
      <c r="F15" s="312">
        <f>'пр.взв.'!E24</f>
        <v>0</v>
      </c>
      <c r="G15" s="350">
        <v>9</v>
      </c>
      <c r="H15" s="74"/>
      <c r="I15" s="72"/>
      <c r="J15" s="70"/>
      <c r="K15" s="72"/>
      <c r="L15" s="69"/>
      <c r="M15" s="69"/>
      <c r="N15" s="37"/>
      <c r="O15" s="37"/>
      <c r="P15" s="336">
        <v>3</v>
      </c>
      <c r="Q15" s="295">
        <v>10</v>
      </c>
      <c r="R15" s="297" t="str">
        <f>VLOOKUP(Q15,'пр.взв.'!B7:E70,2,FALSE)</f>
        <v>ZURABIANI PRIDONI</v>
      </c>
      <c r="S15" s="299" t="str">
        <f>VLOOKUP(Q15,'пр.взв.'!B7:E70,4,FALSE)</f>
        <v>GEO</v>
      </c>
      <c r="T15" s="45"/>
    </row>
    <row r="16" spans="1:20" ht="9" customHeight="1" thickBot="1">
      <c r="A16" s="324"/>
      <c r="C16" s="328">
        <v>25</v>
      </c>
      <c r="D16" s="313">
        <f>VLOOKUP('пр.хода'!C16,'пр.взв.'!B7:F70,2,FALSE)</f>
        <v>0</v>
      </c>
      <c r="E16" s="307">
        <f>VLOOKUP(C16,'пр.взв.'!B7:F70,3,FALSE)</f>
        <v>0</v>
      </c>
      <c r="F16" s="305">
        <f>VLOOKUP(C16,'пр.взв.'!B7:F70,4,FALSE)</f>
        <v>0</v>
      </c>
      <c r="G16" s="351"/>
      <c r="H16" s="69"/>
      <c r="I16" s="70"/>
      <c r="J16" s="70"/>
      <c r="K16" s="72"/>
      <c r="L16" s="69"/>
      <c r="M16" s="69"/>
      <c r="N16" s="37"/>
      <c r="O16" s="37"/>
      <c r="P16" s="337"/>
      <c r="Q16" s="295"/>
      <c r="R16" s="297" t="e">
        <f>VLOOKUP(Q16,'пр.взв.'!B3:E76,2,FALSE)</f>
        <v>#N/A</v>
      </c>
      <c r="S16" s="299" t="e">
        <f>VLOOKUP(Q16,'пр.взв.'!B3:E76,4,FALSE)</f>
        <v>#N/A</v>
      </c>
      <c r="T16" s="45"/>
    </row>
    <row r="17" spans="1:20" ht="9" customHeight="1" thickBot="1">
      <c r="A17" s="324"/>
      <c r="C17" s="329"/>
      <c r="D17" s="314">
        <f>'пр.взв.'!C56</f>
        <v>0</v>
      </c>
      <c r="E17" s="308"/>
      <c r="F17" s="306">
        <f>'пр.взв.'!E56</f>
        <v>0</v>
      </c>
      <c r="G17" s="73"/>
      <c r="H17" s="69"/>
      <c r="I17" s="70"/>
      <c r="J17" s="101"/>
      <c r="K17" s="371">
        <v>5</v>
      </c>
      <c r="L17" s="69"/>
      <c r="M17" s="69"/>
      <c r="N17" s="37"/>
      <c r="O17" s="37"/>
      <c r="P17" s="332" t="s">
        <v>96</v>
      </c>
      <c r="Q17" s="295">
        <v>9</v>
      </c>
      <c r="R17" s="297" t="str">
        <f>VLOOKUP(Q17,'пр.взв.'!B7:E70,2,FALSE)</f>
        <v>OSIPENKO VIKTOR</v>
      </c>
      <c r="S17" s="299" t="str">
        <f>VLOOKUP(Q17,'пр.взв.'!B7:E70,4,FALSE)</f>
        <v>RUS</v>
      </c>
      <c r="T17" s="45"/>
    </row>
    <row r="18" spans="1:20" ht="9" customHeight="1" thickBot="1">
      <c r="A18" s="324"/>
      <c r="C18" s="326">
        <v>5</v>
      </c>
      <c r="D18" s="309" t="str">
        <f>VLOOKUP('пр.хода'!C18,'пр.взв.'!B7:F70,2,FALSE)</f>
        <v>RUMYANTSEV PAVEL</v>
      </c>
      <c r="E18" s="315" t="str">
        <f>VLOOKUP(C18,'пр.взв.'!B7:F70,3,FALSE)</f>
        <v>1987 ms</v>
      </c>
      <c r="F18" s="311" t="str">
        <f>VLOOKUP(C18,'пр.взв.'!B7:F70,4,FALSE)</f>
        <v>RUS</v>
      </c>
      <c r="G18" s="73"/>
      <c r="H18" s="69"/>
      <c r="I18" s="70"/>
      <c r="J18" s="101"/>
      <c r="K18" s="372"/>
      <c r="L18" s="75"/>
      <c r="M18" s="69"/>
      <c r="N18" s="37"/>
      <c r="O18" s="37"/>
      <c r="P18" s="333"/>
      <c r="Q18" s="295"/>
      <c r="R18" s="297" t="e">
        <f>VLOOKUP(Q18,'пр.взв.'!B5:E78,2,FALSE)</f>
        <v>#N/A</v>
      </c>
      <c r="S18" s="299" t="e">
        <f>VLOOKUP(Q18,'пр.взв.'!B5:E78,4,FALSE)</f>
        <v>#N/A</v>
      </c>
      <c r="T18" s="45"/>
    </row>
    <row r="19" spans="1:20" ht="9" customHeight="1">
      <c r="A19" s="324"/>
      <c r="C19" s="327"/>
      <c r="D19" s="310">
        <f>'пр.взв.'!C16</f>
        <v>0</v>
      </c>
      <c r="E19" s="316"/>
      <c r="F19" s="312">
        <f>'пр.взв.'!E16</f>
        <v>0</v>
      </c>
      <c r="G19" s="373">
        <v>5</v>
      </c>
      <c r="H19" s="69"/>
      <c r="I19" s="70"/>
      <c r="J19" s="70"/>
      <c r="K19" s="72"/>
      <c r="L19" s="76"/>
      <c r="M19" s="69"/>
      <c r="N19" s="37"/>
      <c r="O19" s="37"/>
      <c r="P19" s="332" t="s">
        <v>96</v>
      </c>
      <c r="Q19" s="295">
        <v>3</v>
      </c>
      <c r="R19" s="297" t="str">
        <f>VLOOKUP(Q19,'пр.взв.'!B7:E70,2,FALSE)</f>
        <v>KASOEVI KOBA</v>
      </c>
      <c r="S19" s="299" t="str">
        <f>VLOOKUP(Q19,'пр.взв.'!B7:E70,4,FALSE)</f>
        <v>GEO</v>
      </c>
      <c r="T19" s="45"/>
    </row>
    <row r="20" spans="1:20" ht="9" customHeight="1" thickBot="1">
      <c r="A20" s="324"/>
      <c r="C20" s="328">
        <v>21</v>
      </c>
      <c r="D20" s="313">
        <f>VLOOKUP('пр.хода'!C20,'пр.взв.'!B7:F70,2,FALSE)</f>
        <v>0</v>
      </c>
      <c r="E20" s="307">
        <f>VLOOKUP(C20,'пр.взв.'!B7:F70,3,FALSE)</f>
        <v>0</v>
      </c>
      <c r="F20" s="305">
        <f>VLOOKUP(C20,'пр.взв.'!B7:F70,4,FALSE)</f>
        <v>0</v>
      </c>
      <c r="G20" s="374"/>
      <c r="H20" s="71"/>
      <c r="I20" s="72"/>
      <c r="J20" s="70"/>
      <c r="K20" s="72"/>
      <c r="L20" s="76"/>
      <c r="M20" s="69"/>
      <c r="N20" s="37"/>
      <c r="O20" s="37"/>
      <c r="P20" s="333"/>
      <c r="Q20" s="295"/>
      <c r="R20" s="297" t="e">
        <f>VLOOKUP(Q20,'пр.взв.'!B1:E80,2,FALSE)</f>
        <v>#N/A</v>
      </c>
      <c r="S20" s="299" t="e">
        <f>VLOOKUP(Q20,'пр.взв.'!B7:E80,4,FALSE)</f>
        <v>#N/A</v>
      </c>
      <c r="T20" s="45"/>
    </row>
    <row r="21" spans="1:20" ht="9" customHeight="1" thickBot="1">
      <c r="A21" s="324"/>
      <c r="C21" s="329"/>
      <c r="D21" s="314">
        <f>'пр.взв.'!C46</f>
        <v>0</v>
      </c>
      <c r="E21" s="308"/>
      <c r="F21" s="306">
        <f>'пр.взв.'!E46</f>
        <v>0</v>
      </c>
      <c r="G21" s="73"/>
      <c r="H21" s="70"/>
      <c r="I21" s="352">
        <v>5</v>
      </c>
      <c r="J21" s="74"/>
      <c r="K21" s="72"/>
      <c r="L21" s="76"/>
      <c r="M21" s="69"/>
      <c r="N21" s="37"/>
      <c r="O21" s="37"/>
      <c r="P21" s="340" t="s">
        <v>96</v>
      </c>
      <c r="Q21" s="295">
        <v>14</v>
      </c>
      <c r="R21" s="297" t="str">
        <f>VLOOKUP(Q21,'пр.взв.'!B7:E70,2,FALSE)</f>
        <v>GRIGORYN Davit</v>
      </c>
      <c r="S21" s="299" t="str">
        <f>VLOOKUP(Q21,'пр.взв.'!B7:E70,4,FALSE)</f>
        <v>ARM</v>
      </c>
      <c r="T21" s="45"/>
    </row>
    <row r="22" spans="1:20" ht="9" customHeight="1" thickBot="1">
      <c r="A22" s="324"/>
      <c r="C22" s="326">
        <v>13</v>
      </c>
      <c r="D22" s="309" t="str">
        <f>VLOOKUP('пр.хода'!C22,'пр.взв.'!B7:F70,2,FALSE)</f>
        <v>MIKUTISHVILI BEKA</v>
      </c>
      <c r="E22" s="315">
        <f>VLOOKUP(C22,'пр.взв.'!B7:F70,3,FALSE)</f>
        <v>1988</v>
      </c>
      <c r="F22" s="311" t="str">
        <f>VLOOKUP(C22,'пр.взв.'!B7:F70,4,FALSE)</f>
        <v>GEO</v>
      </c>
      <c r="G22" s="104"/>
      <c r="H22" s="70"/>
      <c r="I22" s="353"/>
      <c r="J22" s="70"/>
      <c r="K22" s="70"/>
      <c r="L22" s="76"/>
      <c r="M22" s="69"/>
      <c r="N22" s="37"/>
      <c r="O22" s="37"/>
      <c r="P22" s="341"/>
      <c r="Q22" s="295"/>
      <c r="R22" s="297" t="e">
        <f>VLOOKUP(Q22,'пр.взв.'!B1:E82,2,FALSE)</f>
        <v>#N/A</v>
      </c>
      <c r="S22" s="299" t="e">
        <f>VLOOKUP(Q22,'пр.взв.'!B1:E82,4,FALSE)</f>
        <v>#N/A</v>
      </c>
      <c r="T22" s="45"/>
    </row>
    <row r="23" spans="1:20" ht="9" customHeight="1">
      <c r="A23" s="324"/>
      <c r="C23" s="327"/>
      <c r="D23" s="310">
        <f>'пр.взв.'!C32</f>
        <v>0</v>
      </c>
      <c r="E23" s="316"/>
      <c r="F23" s="312">
        <f>'пр.взв.'!E32</f>
        <v>0</v>
      </c>
      <c r="G23" s="350">
        <v>13</v>
      </c>
      <c r="H23" s="74"/>
      <c r="I23" s="72"/>
      <c r="J23" s="70"/>
      <c r="K23" s="70"/>
      <c r="L23" s="76"/>
      <c r="M23" s="69"/>
      <c r="N23" s="37"/>
      <c r="O23" s="37"/>
      <c r="P23" s="340" t="s">
        <v>96</v>
      </c>
      <c r="Q23" s="295">
        <v>16</v>
      </c>
      <c r="R23" s="297" t="str">
        <f>VLOOKUP(Q23,'пр.взв.'!B7:E70,2,FALSE)</f>
        <v>RAKHIMOV Kandilzhon</v>
      </c>
      <c r="S23" s="299" t="str">
        <f>VLOOKUP(Q23,'пр.взв.'!B7:E70,4,FALSE)</f>
        <v>TJK</v>
      </c>
      <c r="T23" s="45"/>
    </row>
    <row r="24" spans="1:20" ht="9" customHeight="1" thickBot="1">
      <c r="A24" s="324"/>
      <c r="C24" s="328">
        <v>29</v>
      </c>
      <c r="D24" s="313">
        <f>VLOOKUP('пр.хода'!C24,'пр.взв.'!B7:F70,2,FALSE)</f>
        <v>0</v>
      </c>
      <c r="E24" s="307">
        <f>VLOOKUP(C24,'пр.взв.'!B7:F70,3,FALSE)</f>
        <v>0</v>
      </c>
      <c r="F24" s="305">
        <f>VLOOKUP(C24,'пр.взв.'!B7:F70,4,FALSE)</f>
        <v>0</v>
      </c>
      <c r="G24" s="351"/>
      <c r="H24" s="69"/>
      <c r="I24" s="70"/>
      <c r="J24" s="70"/>
      <c r="K24" s="70"/>
      <c r="L24" s="76"/>
      <c r="M24" s="69"/>
      <c r="N24" s="37"/>
      <c r="O24" s="37"/>
      <c r="P24" s="341"/>
      <c r="Q24" s="295"/>
      <c r="R24" s="297" t="e">
        <f>VLOOKUP(Q24,'пр.взв.'!B1:E84,2,FALSE)</f>
        <v>#N/A</v>
      </c>
      <c r="S24" s="299" t="e">
        <f>VLOOKUP(Q24,'пр.взв.'!B1:E84,4,FALSE)</f>
        <v>#N/A</v>
      </c>
      <c r="T24" s="45"/>
    </row>
    <row r="25" spans="1:20" ht="9" customHeight="1" thickBot="1">
      <c r="A25" s="324"/>
      <c r="C25" s="329"/>
      <c r="D25" s="314">
        <f>'пр.взв.'!C64</f>
        <v>0</v>
      </c>
      <c r="E25" s="308"/>
      <c r="F25" s="306">
        <f>'пр.взв.'!E64</f>
        <v>0</v>
      </c>
      <c r="G25" s="73"/>
      <c r="H25" s="69"/>
      <c r="I25" s="70"/>
      <c r="J25" s="70"/>
      <c r="K25" s="70"/>
      <c r="L25" s="70"/>
      <c r="M25" s="371">
        <v>15</v>
      </c>
      <c r="N25" s="37"/>
      <c r="O25" s="37"/>
      <c r="P25" s="330" t="s">
        <v>97</v>
      </c>
      <c r="Q25" s="295">
        <v>17</v>
      </c>
      <c r="R25" s="297" t="str">
        <f>VLOOKUP(Q25,'пр.взв.'!B7:E70,2,FALSE)</f>
        <v>SON JONGHYUN</v>
      </c>
      <c r="S25" s="299" t="str">
        <f>VLOOKUP(Q25,'пр.взв.'!B7:E70,4,FALSE)</f>
        <v>KOR</v>
      </c>
      <c r="T25" s="45"/>
    </row>
    <row r="26" spans="1:20" ht="9" customHeight="1" thickBot="1">
      <c r="A26" s="323" t="s">
        <v>60</v>
      </c>
      <c r="C26" s="326">
        <v>3</v>
      </c>
      <c r="D26" s="309" t="str">
        <f>VLOOKUP(C26,'пр.взв.'!B7:F70,2,FALSE)</f>
        <v>KASOEVI KOBA</v>
      </c>
      <c r="E26" s="315">
        <f>VLOOKUP(C26,'пр.взв.'!B7:F70,3,FALSE)</f>
        <v>1992</v>
      </c>
      <c r="F26" s="311" t="str">
        <f>VLOOKUP(C26,'пр.взв.'!B7:F70,4,FALSE)</f>
        <v>GEO</v>
      </c>
      <c r="G26" s="103"/>
      <c r="H26" s="69"/>
      <c r="I26" s="70"/>
      <c r="J26" s="70"/>
      <c r="K26" s="70"/>
      <c r="L26" s="70"/>
      <c r="M26" s="372"/>
      <c r="N26" s="95"/>
      <c r="O26" s="37"/>
      <c r="P26" s="331"/>
      <c r="Q26" s="295"/>
      <c r="R26" s="297" t="e">
        <f>VLOOKUP(Q26,'пр.взв.'!B2:E86,2,FALSE)</f>
        <v>#N/A</v>
      </c>
      <c r="S26" s="299" t="e">
        <f>VLOOKUP(Q26,'пр.взв.'!B2:E86,4,FALSE)</f>
        <v>#N/A</v>
      </c>
      <c r="T26" s="45"/>
    </row>
    <row r="27" spans="1:20" ht="9" customHeight="1">
      <c r="A27" s="324"/>
      <c r="C27" s="327"/>
      <c r="D27" s="310">
        <f>'пр.взв.'!C12</f>
        <v>0</v>
      </c>
      <c r="E27" s="316"/>
      <c r="F27" s="312">
        <f>'пр.взв.'!E12</f>
        <v>0</v>
      </c>
      <c r="G27" s="373">
        <v>3</v>
      </c>
      <c r="H27" s="69"/>
      <c r="I27" s="70"/>
      <c r="J27" s="70"/>
      <c r="K27" s="70"/>
      <c r="L27" s="76"/>
      <c r="M27" s="69"/>
      <c r="N27" s="96"/>
      <c r="O27" s="37"/>
      <c r="P27" s="330" t="s">
        <v>97</v>
      </c>
      <c r="Q27" s="295">
        <v>13</v>
      </c>
      <c r="R27" s="297" t="str">
        <f>VLOOKUP(Q27,'пр.взв.'!B7:E70,2,FALSE)</f>
        <v>MIKUTISHVILI BEKA</v>
      </c>
      <c r="S27" s="299" t="str">
        <f>VLOOKUP(Q27,'пр.взв.'!B7:E70,4,FALSE)</f>
        <v>GEO</v>
      </c>
      <c r="T27" s="45"/>
    </row>
    <row r="28" spans="1:20" ht="9" customHeight="1" thickBot="1">
      <c r="A28" s="324"/>
      <c r="C28" s="328">
        <v>19</v>
      </c>
      <c r="D28" s="313">
        <f>VLOOKUP('пр.хода'!C28,'пр.взв.'!B7:F70,2,FALSE)</f>
        <v>0</v>
      </c>
      <c r="E28" s="307">
        <f>VLOOKUP(C28,'пр.взв.'!B7:F70,3,FALSE)</f>
        <v>0</v>
      </c>
      <c r="F28" s="305">
        <f>VLOOKUP(C28,'пр.взв.'!B7:F70,4,FALSE)</f>
        <v>0</v>
      </c>
      <c r="G28" s="374"/>
      <c r="H28" s="71"/>
      <c r="I28" s="102"/>
      <c r="J28" s="70"/>
      <c r="K28" s="70"/>
      <c r="L28" s="76"/>
      <c r="M28" s="69"/>
      <c r="N28" s="96"/>
      <c r="O28" s="37"/>
      <c r="P28" s="331"/>
      <c r="Q28" s="295"/>
      <c r="R28" s="297" t="e">
        <f>VLOOKUP(Q28,'пр.взв.'!B5:E88,2,FALSE)</f>
        <v>#N/A</v>
      </c>
      <c r="S28" s="299" t="e">
        <f>VLOOKUP(Q28,'пр.взв.'!B2:E88,4,FALSE)</f>
        <v>#N/A</v>
      </c>
      <c r="T28" s="45"/>
    </row>
    <row r="29" spans="1:20" ht="9" customHeight="1" thickBot="1">
      <c r="A29" s="324"/>
      <c r="C29" s="329"/>
      <c r="D29" s="314">
        <f>'пр.взв.'!C44</f>
        <v>0</v>
      </c>
      <c r="E29" s="308"/>
      <c r="F29" s="306">
        <f>'пр.взв.'!E44</f>
        <v>0</v>
      </c>
      <c r="G29" s="73"/>
      <c r="H29" s="101"/>
      <c r="I29" s="371">
        <v>3</v>
      </c>
      <c r="J29" s="70"/>
      <c r="K29" s="70"/>
      <c r="L29" s="76"/>
      <c r="M29" s="69"/>
      <c r="N29" s="96"/>
      <c r="O29" s="37"/>
      <c r="P29" s="330" t="s">
        <v>97</v>
      </c>
      <c r="Q29" s="295">
        <v>11</v>
      </c>
      <c r="R29" s="297" t="str">
        <f>VLOOKUP(Q29,'пр.взв.'!B7:E70,2,FALSE)</f>
        <v>GYSAROV Andrey</v>
      </c>
      <c r="S29" s="299" t="str">
        <f>VLOOKUP(Q29,'пр.взв.'!B7:E70,4,FALSE)</f>
        <v>RUS</v>
      </c>
      <c r="T29" s="45"/>
    </row>
    <row r="30" spans="1:20" ht="9" customHeight="1" thickBot="1">
      <c r="A30" s="324"/>
      <c r="C30" s="326">
        <v>11</v>
      </c>
      <c r="D30" s="309" t="str">
        <f>VLOOKUP('пр.хода'!C30,'пр.взв.'!B7:F70,2,FALSE)</f>
        <v>GYSAROV Andrey</v>
      </c>
      <c r="E30" s="315" t="str">
        <f>VLOOKUP(C30,'пр.взв.'!B7:F70,3,FALSE)</f>
        <v>1988 ms</v>
      </c>
      <c r="F30" s="311" t="str">
        <f>VLOOKUP(C30,'пр.взв.'!B7:F70,4,FALSE)</f>
        <v>RUS</v>
      </c>
      <c r="G30" s="104"/>
      <c r="H30" s="101"/>
      <c r="I30" s="372"/>
      <c r="J30" s="71"/>
      <c r="K30" s="72"/>
      <c r="L30" s="76"/>
      <c r="M30" s="69"/>
      <c r="N30" s="96"/>
      <c r="O30" s="37"/>
      <c r="P30" s="331"/>
      <c r="Q30" s="295"/>
      <c r="R30" s="297" t="e">
        <f>VLOOKUP(Q30,'пр.взв.'!B2:E90,2,FALSE)</f>
        <v>#N/A</v>
      </c>
      <c r="S30" s="299" t="e">
        <f>VLOOKUP(Q30,'пр.взв.'!B7:E90,4,FALSE)</f>
        <v>#N/A</v>
      </c>
      <c r="T30" s="45"/>
    </row>
    <row r="31" spans="1:20" ht="9" customHeight="1">
      <c r="A31" s="324"/>
      <c r="C31" s="327"/>
      <c r="D31" s="310">
        <f>'пр.взв.'!C28</f>
        <v>0</v>
      </c>
      <c r="E31" s="316"/>
      <c r="F31" s="312">
        <f>'пр.взв.'!E28</f>
        <v>0</v>
      </c>
      <c r="G31" s="350">
        <v>11</v>
      </c>
      <c r="H31" s="74"/>
      <c r="I31" s="72"/>
      <c r="J31" s="70"/>
      <c r="K31" s="72"/>
      <c r="L31" s="76"/>
      <c r="M31" s="69"/>
      <c r="N31" s="96"/>
      <c r="O31" s="37"/>
      <c r="P31" s="330" t="s">
        <v>97</v>
      </c>
      <c r="Q31" s="295">
        <v>7</v>
      </c>
      <c r="R31" s="297" t="str">
        <f>VLOOKUP(Q31,'пр.взв.'!B7:E70,2,FALSE)</f>
        <v>IADZE GIORGI</v>
      </c>
      <c r="S31" s="299" t="str">
        <f>VLOOKUP(Q31,'пр.взв.'!B7:E70,4,FALSE)</f>
        <v>GEO</v>
      </c>
      <c r="T31" s="45"/>
    </row>
    <row r="32" spans="1:20" ht="9" customHeight="1" thickBot="1">
      <c r="A32" s="324"/>
      <c r="C32" s="328">
        <v>27</v>
      </c>
      <c r="D32" s="313">
        <f>VLOOKUP('пр.хода'!C32,'пр.взв.'!B7:F70,2,FALSE)</f>
        <v>0</v>
      </c>
      <c r="E32" s="307">
        <f>VLOOKUP(C32,'пр.взв.'!B7:F70,3,FALSE)</f>
        <v>0</v>
      </c>
      <c r="F32" s="305">
        <f>VLOOKUP(C32,'пр.взв.'!B7:F70,4,FALSE)</f>
        <v>0</v>
      </c>
      <c r="G32" s="351"/>
      <c r="H32" s="69"/>
      <c r="I32" s="70"/>
      <c r="J32" s="70"/>
      <c r="K32" s="72"/>
      <c r="L32" s="76"/>
      <c r="M32" s="69"/>
      <c r="N32" s="96"/>
      <c r="O32" s="37"/>
      <c r="P32" s="331"/>
      <c r="Q32" s="295"/>
      <c r="R32" s="297" t="e">
        <f>VLOOKUP(Q32,'пр.взв.'!B2:E92,2,FALSE)</f>
        <v>#N/A</v>
      </c>
      <c r="S32" s="299" t="e">
        <f>VLOOKUP(Q32,'пр.взв.'!B2:E92,4,FALSE)</f>
        <v>#N/A</v>
      </c>
      <c r="T32" s="45"/>
    </row>
    <row r="33" spans="1:20" ht="9" customHeight="1" thickBot="1">
      <c r="A33" s="324"/>
      <c r="C33" s="329"/>
      <c r="D33" s="314">
        <f>'пр.взв.'!C60</f>
        <v>0</v>
      </c>
      <c r="E33" s="308"/>
      <c r="F33" s="306">
        <f>'пр.взв.'!E60</f>
        <v>0</v>
      </c>
      <c r="G33" s="73"/>
      <c r="H33" s="69"/>
      <c r="I33" s="70"/>
      <c r="J33" s="70"/>
      <c r="K33" s="352">
        <v>15</v>
      </c>
      <c r="L33" s="77"/>
      <c r="M33" s="69"/>
      <c r="N33" s="96"/>
      <c r="O33" s="37"/>
      <c r="P33" s="330" t="s">
        <v>97</v>
      </c>
      <c r="Q33" s="295">
        <v>2</v>
      </c>
      <c r="R33" s="297" t="str">
        <f>VLOOKUP(Q33,'пр.взв.'!B7:E70,2,FALSE)</f>
        <v>UEHARA SHIGEYUKI</v>
      </c>
      <c r="S33" s="299" t="str">
        <f>VLOOKUP(Q33,'пр.взв.'!B7:F70,4,FALSE)</f>
        <v>JPN</v>
      </c>
      <c r="T33" s="45"/>
    </row>
    <row r="34" spans="1:21" ht="9" customHeight="1" thickBot="1">
      <c r="A34" s="324"/>
      <c r="C34" s="326">
        <v>7</v>
      </c>
      <c r="D34" s="309" t="str">
        <f>VLOOKUP(C34,'пр.взв.'!B7:F70,2,FALSE)</f>
        <v>IADZE GIORGI</v>
      </c>
      <c r="E34" s="315">
        <f>VLOOKUP(C34,'пр.взв.'!B7:F70,3,FALSE)</f>
        <v>1988</v>
      </c>
      <c r="F34" s="311" t="str">
        <f>VLOOKUP(C34,'пр.взв.'!B7:F70,4,FALSE)</f>
        <v>GEO</v>
      </c>
      <c r="G34" s="103"/>
      <c r="H34" s="69"/>
      <c r="I34" s="70"/>
      <c r="J34" s="70"/>
      <c r="K34" s="353"/>
      <c r="L34" s="70"/>
      <c r="M34" s="69"/>
      <c r="N34" s="96"/>
      <c r="O34" s="37"/>
      <c r="P34" s="331"/>
      <c r="Q34" s="295"/>
      <c r="R34" s="297" t="e">
        <f>VLOOKUP(Q34,'пр.взв.'!B1:E94,2,FALSE)</f>
        <v>#N/A</v>
      </c>
      <c r="S34" s="299" t="e">
        <f>VLOOKUP(Q34,'пр.взв.'!B1:E94,4,FALSE)</f>
        <v>#N/A</v>
      </c>
      <c r="T34" s="41"/>
      <c r="U34" s="15"/>
    </row>
    <row r="35" spans="1:21" ht="9" customHeight="1">
      <c r="A35" s="324"/>
      <c r="C35" s="327"/>
      <c r="D35" s="310">
        <f>'пр.взв.'!C20</f>
        <v>0</v>
      </c>
      <c r="E35" s="316"/>
      <c r="F35" s="312">
        <f>'пр.взв.'!E20</f>
        <v>0</v>
      </c>
      <c r="G35" s="373">
        <v>7</v>
      </c>
      <c r="H35" s="69"/>
      <c r="I35" s="70"/>
      <c r="J35" s="70"/>
      <c r="K35" s="72"/>
      <c r="L35" s="70"/>
      <c r="M35" s="69"/>
      <c r="N35" s="96"/>
      <c r="O35" s="37"/>
      <c r="P35" s="330" t="s">
        <v>97</v>
      </c>
      <c r="Q35" s="295">
        <v>6</v>
      </c>
      <c r="R35" s="297" t="str">
        <f>VLOOKUP(Q35,'пр.взв.'!B7:E70,2,FALSE)</f>
        <v>KNYSH  IGOR</v>
      </c>
      <c r="S35" s="299" t="str">
        <f>VLOOKUP(Q35,'пр.взв.'!B7:E70,4,FALSE)</f>
        <v>UKR</v>
      </c>
      <c r="T35" s="41"/>
      <c r="U35" s="15"/>
    </row>
    <row r="36" spans="1:21" ht="9" customHeight="1" thickBot="1">
      <c r="A36" s="324"/>
      <c r="C36" s="328">
        <v>23</v>
      </c>
      <c r="D36" s="313">
        <f>VLOOKUP('пр.хода'!C36,'пр.взв.'!B7:F70,2,FALSE)</f>
        <v>0</v>
      </c>
      <c r="E36" s="307">
        <f>VLOOKUP(C36,'пр.взв.'!B7:F70,3,FALSE)</f>
        <v>0</v>
      </c>
      <c r="F36" s="305">
        <f>VLOOKUP(C36,'пр.взв.'!B7:F70,4,FALSE)</f>
        <v>0</v>
      </c>
      <c r="G36" s="374"/>
      <c r="H36" s="71"/>
      <c r="I36" s="72"/>
      <c r="J36" s="70"/>
      <c r="K36" s="72"/>
      <c r="L36" s="70"/>
      <c r="M36" s="69"/>
      <c r="N36" s="96"/>
      <c r="O36" s="37"/>
      <c r="P36" s="331"/>
      <c r="Q36" s="295"/>
      <c r="R36" s="297" t="e">
        <f>VLOOKUP(Q36,'пр.взв.'!B3:E96,2,FALSE)</f>
        <v>#N/A</v>
      </c>
      <c r="S36" s="299" t="e">
        <f>VLOOKUP(Q36,'пр.взв.'!B3:E96,4,FALSE)</f>
        <v>#N/A</v>
      </c>
      <c r="T36" s="41"/>
      <c r="U36" s="15"/>
    </row>
    <row r="37" spans="1:21" ht="9" customHeight="1" thickBot="1">
      <c r="A37" s="324"/>
      <c r="C37" s="329"/>
      <c r="D37" s="314">
        <f>'пр.взв.'!C52</f>
        <v>0</v>
      </c>
      <c r="E37" s="308"/>
      <c r="F37" s="306">
        <f>'пр.взв.'!E52</f>
        <v>0</v>
      </c>
      <c r="G37" s="73"/>
      <c r="H37" s="70"/>
      <c r="I37" s="352">
        <v>15</v>
      </c>
      <c r="J37" s="74"/>
      <c r="K37" s="72"/>
      <c r="L37" s="70"/>
      <c r="M37" s="69"/>
      <c r="N37" s="96"/>
      <c r="O37" s="37"/>
      <c r="P37" s="330" t="s">
        <v>97</v>
      </c>
      <c r="Q37" s="295">
        <v>4</v>
      </c>
      <c r="R37" s="297" t="str">
        <f>VLOOKUP(Q37,'пр.взв.'!B7:E70,2,FALSE)</f>
        <v>TURDALIYEV ASKAR</v>
      </c>
      <c r="S37" s="299" t="str">
        <f>VLOOKUP(Q37,'пр.взв.'!B7:E70,4,FALSE)</f>
        <v>KAZ</v>
      </c>
      <c r="T37" s="41"/>
      <c r="U37" s="15"/>
    </row>
    <row r="38" spans="1:21" ht="9" customHeight="1" thickBot="1">
      <c r="A38" s="324"/>
      <c r="C38" s="326">
        <v>15</v>
      </c>
      <c r="D38" s="309" t="str">
        <f>VLOOKUP('пр.хода'!C38,'пр.взв.'!B7:F70,2,FALSE)</f>
        <v>HANDZHAN Arsen</v>
      </c>
      <c r="E38" s="315" t="str">
        <f>VLOOKUP(C38,'пр.взв.'!B7:F70,3,FALSE)</f>
        <v>1989 msik</v>
      </c>
      <c r="F38" s="311" t="str">
        <f>VLOOKUP(C38,'пр.взв.'!B7:F70,4,FALSE)</f>
        <v>RUS</v>
      </c>
      <c r="G38" s="104"/>
      <c r="H38" s="70"/>
      <c r="I38" s="353"/>
      <c r="J38" s="70"/>
      <c r="K38" s="70"/>
      <c r="L38" s="70"/>
      <c r="M38" s="70"/>
      <c r="N38" s="96"/>
      <c r="O38" s="37"/>
      <c r="P38" s="331"/>
      <c r="Q38" s="295"/>
      <c r="R38" s="297" t="e">
        <f>VLOOKUP(Q38,'пр.взв.'!B5:E98,2,FALSE)</f>
        <v>#N/A</v>
      </c>
      <c r="S38" s="299" t="e">
        <f>VLOOKUP(Q38,'пр.взв.'!B3:E98,4,FALSE)</f>
        <v>#N/A</v>
      </c>
      <c r="T38" s="41"/>
      <c r="U38" s="15"/>
    </row>
    <row r="39" spans="1:20" ht="9" customHeight="1">
      <c r="A39" s="324"/>
      <c r="C39" s="327"/>
      <c r="D39" s="310">
        <f>'пр.взв.'!C36</f>
        <v>0</v>
      </c>
      <c r="E39" s="316"/>
      <c r="F39" s="312">
        <f>'пр.взв.'!E36</f>
        <v>0</v>
      </c>
      <c r="G39" s="350">
        <v>15</v>
      </c>
      <c r="H39" s="74"/>
      <c r="I39" s="72"/>
      <c r="J39" s="70"/>
      <c r="K39" s="69"/>
      <c r="L39" s="70"/>
      <c r="M39" s="70"/>
      <c r="N39" s="96"/>
      <c r="O39" s="37"/>
      <c r="P39" s="330" t="s">
        <v>97</v>
      </c>
      <c r="Q39" s="295">
        <v>8</v>
      </c>
      <c r="R39" s="297" t="str">
        <f>VLOOKUP(Q39,'пр.взв.'!B7:E70,2,FALSE)</f>
        <v>ZAHIDOV Azad</v>
      </c>
      <c r="S39" s="299" t="str">
        <f>VLOOKUP(Q39,'пр.взв.'!B7:E70,4,FALSE)</f>
        <v>AZE</v>
      </c>
      <c r="T39" s="45"/>
    </row>
    <row r="40" spans="1:20" ht="9" customHeight="1" thickBot="1">
      <c r="A40" s="324"/>
      <c r="C40" s="328">
        <v>31</v>
      </c>
      <c r="D40" s="313">
        <f>VLOOKUP('пр.хода'!C40,'пр.взв.'!B7:F70,2,FALSE)</f>
        <v>0</v>
      </c>
      <c r="E40" s="307">
        <f>VLOOKUP(C40,'пр.взв.'!B7:F70,3,FALSE)</f>
        <v>0</v>
      </c>
      <c r="F40" s="305">
        <f>VLOOKUP(C40,'пр.взв.'!B7:F70,4,FALSE)</f>
        <v>0</v>
      </c>
      <c r="G40" s="351"/>
      <c r="H40" s="69"/>
      <c r="I40" s="69"/>
      <c r="J40" s="70"/>
      <c r="K40" s="69"/>
      <c r="L40" s="70"/>
      <c r="M40" s="70"/>
      <c r="N40" s="96"/>
      <c r="O40" s="37"/>
      <c r="P40" s="331"/>
      <c r="Q40" s="295"/>
      <c r="R40" s="297" t="e">
        <f>VLOOKUP(Q40,'пр.взв.'!B3:E100,2,FALSE)</f>
        <v>#N/A</v>
      </c>
      <c r="S40" s="299" t="e">
        <f>VLOOKUP(Q40,'пр.взв.'!B3:E100,4,FALSE)</f>
        <v>#N/A</v>
      </c>
      <c r="T40" s="45"/>
    </row>
    <row r="41" spans="1:20" ht="9" customHeight="1" thickBot="1">
      <c r="A41" s="325"/>
      <c r="C41" s="329"/>
      <c r="D41" s="314">
        <f>'пр.взв.'!C68</f>
        <v>0</v>
      </c>
      <c r="E41" s="308"/>
      <c r="F41" s="306">
        <f>'пр.взв.'!E68</f>
        <v>0</v>
      </c>
      <c r="G41" s="105"/>
      <c r="H41" s="69"/>
      <c r="I41" s="69"/>
      <c r="J41" s="70"/>
      <c r="K41" s="69"/>
      <c r="L41" s="70"/>
      <c r="M41" s="70"/>
      <c r="N41" s="96"/>
      <c r="O41" s="37"/>
      <c r="P41" s="340" t="s">
        <v>98</v>
      </c>
      <c r="Q41" s="295">
        <v>1</v>
      </c>
      <c r="R41" s="297" t="str">
        <f>VLOOKUP(Q41,'пр.взв.'!B7:E70,2,FALSE)</f>
        <v>ABDULLOEV Fayziddin</v>
      </c>
      <c r="S41" s="299" t="str">
        <f>VLOOKUP(Q41,'пр.взв.'!B7:E70,4,FALSE)</f>
        <v>TJK</v>
      </c>
      <c r="T41" s="45"/>
    </row>
    <row r="42" spans="3:20" ht="9" customHeight="1" thickBot="1">
      <c r="C42" s="343"/>
      <c r="D42" s="93"/>
      <c r="E42" s="79"/>
      <c r="F42" s="79"/>
      <c r="G42" s="73"/>
      <c r="H42" s="69"/>
      <c r="I42" s="69"/>
      <c r="J42" s="69"/>
      <c r="K42" s="69"/>
      <c r="L42" s="70"/>
      <c r="M42" s="70"/>
      <c r="N42" s="338">
        <v>15</v>
      </c>
      <c r="O42" s="109"/>
      <c r="P42" s="342"/>
      <c r="Q42" s="296"/>
      <c r="R42" s="298" t="e">
        <f>VLOOKUP(Q42,'пр.взв.'!B3:E102,2,FALSE)</f>
        <v>#N/A</v>
      </c>
      <c r="S42" s="300" t="e">
        <f>VLOOKUP(Q42,'пр.взв.'!B3:E102,4,FALSE)</f>
        <v>#N/A</v>
      </c>
      <c r="T42" s="45"/>
    </row>
    <row r="43" spans="3:16" ht="9" customHeight="1" thickBot="1">
      <c r="C43" s="344"/>
      <c r="D43" s="93"/>
      <c r="E43" s="79"/>
      <c r="F43" s="79"/>
      <c r="G43" s="73"/>
      <c r="H43" s="69"/>
      <c r="I43" s="69"/>
      <c r="J43" s="69"/>
      <c r="K43" s="69"/>
      <c r="L43" s="70"/>
      <c r="M43" s="70"/>
      <c r="N43" s="339"/>
      <c r="O43" s="110"/>
      <c r="P43" s="45"/>
    </row>
    <row r="44" spans="1:16" ht="9" customHeight="1" thickBot="1">
      <c r="A44" s="323" t="s">
        <v>58</v>
      </c>
      <c r="C44" s="326">
        <v>2</v>
      </c>
      <c r="D44" s="309" t="str">
        <f>VLOOKUP(C44,'пр.взв.'!B7:F70,2,FALSE)</f>
        <v>UEHARA SHIGEYUKI</v>
      </c>
      <c r="E44" s="315">
        <f>VLOOKUP(C44,'пр.взв.'!B7:F70,3,FALSE)</f>
        <v>1990</v>
      </c>
      <c r="F44" s="311" t="str">
        <f>VLOOKUP(C44,'пр.взв.'!B7:F70,4,FALSE)</f>
        <v>JPN</v>
      </c>
      <c r="G44" s="69"/>
      <c r="H44" s="69"/>
      <c r="I44" s="69"/>
      <c r="J44" s="69"/>
      <c r="K44" s="80"/>
      <c r="L44" s="70"/>
      <c r="M44" s="70"/>
      <c r="N44" s="96"/>
      <c r="O44" s="37"/>
      <c r="P44" s="45"/>
    </row>
    <row r="45" spans="1:16" ht="9" customHeight="1">
      <c r="A45" s="324"/>
      <c r="C45" s="327"/>
      <c r="D45" s="310">
        <f>'пр.взв.'!C10</f>
        <v>0</v>
      </c>
      <c r="E45" s="316"/>
      <c r="F45" s="312">
        <f>'пр.взв.'!E10</f>
        <v>0</v>
      </c>
      <c r="G45" s="373">
        <v>2</v>
      </c>
      <c r="H45" s="69"/>
      <c r="I45" s="70"/>
      <c r="J45" s="70"/>
      <c r="K45" s="81"/>
      <c r="L45" s="70"/>
      <c r="M45" s="70"/>
      <c r="N45" s="96"/>
      <c r="O45" s="37"/>
      <c r="P45" s="45"/>
    </row>
    <row r="46" spans="1:16" ht="9" customHeight="1" thickBot="1">
      <c r="A46" s="324"/>
      <c r="C46" s="328">
        <v>18</v>
      </c>
      <c r="D46" s="313">
        <f>VLOOKUP(C46,'пр.взв.'!B7:F70,2,FALSE)</f>
        <v>0</v>
      </c>
      <c r="E46" s="307">
        <f>VLOOKUP(C46,'пр.взв.'!B7:F70,3,FALSE)</f>
        <v>0</v>
      </c>
      <c r="F46" s="305">
        <f>VLOOKUP(C46,'пр.взв.'!B7:F70,4,FALSE)</f>
        <v>0</v>
      </c>
      <c r="G46" s="374"/>
      <c r="H46" s="71"/>
      <c r="I46" s="102"/>
      <c r="J46" s="69"/>
      <c r="K46" s="70"/>
      <c r="L46" s="70"/>
      <c r="M46" s="80"/>
      <c r="N46" s="96"/>
      <c r="O46" s="37"/>
      <c r="P46" s="45"/>
    </row>
    <row r="47" spans="1:16" ht="9" customHeight="1" thickBot="1">
      <c r="A47" s="324"/>
      <c r="C47" s="329"/>
      <c r="D47" s="314">
        <f>'пр.взв.'!C42</f>
        <v>0</v>
      </c>
      <c r="E47" s="308"/>
      <c r="F47" s="306">
        <f>'пр.взв.'!E42</f>
        <v>0</v>
      </c>
      <c r="G47" s="73"/>
      <c r="H47" s="101"/>
      <c r="I47" s="371">
        <v>10</v>
      </c>
      <c r="J47" s="70"/>
      <c r="K47" s="70"/>
      <c r="L47" s="70"/>
      <c r="M47" s="81"/>
      <c r="N47" s="96"/>
      <c r="O47" s="37"/>
      <c r="P47" s="45"/>
    </row>
    <row r="48" spans="1:16" ht="9" customHeight="1" thickBot="1">
      <c r="A48" s="324"/>
      <c r="C48" s="326">
        <v>10</v>
      </c>
      <c r="D48" s="309" t="str">
        <f>VLOOKUP(C48,'пр.взв.'!B7:F70,2,FALSE)</f>
        <v>ZURABIANI PRIDONI</v>
      </c>
      <c r="E48" s="315">
        <f>VLOOKUP(C48,'пр.взв.'!B7:F70,3,FALSE)</f>
        <v>1988</v>
      </c>
      <c r="F48" s="311" t="str">
        <f>VLOOKUP(C48,'пр.взв.'!B7:F70,4,FALSE)</f>
        <v>GEO</v>
      </c>
      <c r="G48" s="73"/>
      <c r="H48" s="101"/>
      <c r="I48" s="372"/>
      <c r="J48" s="71"/>
      <c r="K48" s="72"/>
      <c r="L48" s="69"/>
      <c r="M48" s="69"/>
      <c r="N48" s="96"/>
      <c r="O48" s="37"/>
      <c r="P48" s="45"/>
    </row>
    <row r="49" spans="1:16" ht="9" customHeight="1">
      <c r="A49" s="324"/>
      <c r="C49" s="327"/>
      <c r="D49" s="310">
        <f>'пр.взв.'!C26</f>
        <v>0</v>
      </c>
      <c r="E49" s="316"/>
      <c r="F49" s="312">
        <f>'пр.взв.'!E26</f>
        <v>0</v>
      </c>
      <c r="G49" s="350">
        <v>10</v>
      </c>
      <c r="H49" s="74"/>
      <c r="I49" s="72"/>
      <c r="J49" s="70"/>
      <c r="K49" s="72"/>
      <c r="L49" s="69"/>
      <c r="M49" s="69"/>
      <c r="N49" s="96"/>
      <c r="O49" s="37"/>
      <c r="P49" s="45"/>
    </row>
    <row r="50" spans="1:16" ht="9" customHeight="1" thickBot="1">
      <c r="A50" s="324"/>
      <c r="C50" s="328">
        <v>26</v>
      </c>
      <c r="D50" s="313">
        <f>VLOOKUP(C50,'пр.взв.'!B7:F70,2,FALSE)</f>
        <v>0</v>
      </c>
      <c r="E50" s="307">
        <f>VLOOKUP(C50,'пр.взв.'!B7:F70,3,FALSE)</f>
        <v>0</v>
      </c>
      <c r="F50" s="305">
        <f>VLOOKUP(C50,'пр.взв.'!B7:F70,4,FALSE)</f>
        <v>0</v>
      </c>
      <c r="G50" s="351"/>
      <c r="H50" s="69"/>
      <c r="I50" s="70"/>
      <c r="J50" s="70"/>
      <c r="K50" s="72"/>
      <c r="L50" s="69"/>
      <c r="M50" s="69"/>
      <c r="N50" s="96"/>
      <c r="O50" s="37"/>
      <c r="P50" s="45"/>
    </row>
    <row r="51" spans="1:16" ht="9" customHeight="1" thickBot="1">
      <c r="A51" s="324"/>
      <c r="C51" s="329"/>
      <c r="D51" s="314">
        <f>'пр.взв.'!C58</f>
        <v>0</v>
      </c>
      <c r="E51" s="308"/>
      <c r="F51" s="306">
        <f>'пр.взв.'!E58</f>
        <v>0</v>
      </c>
      <c r="G51" s="73"/>
      <c r="H51" s="69"/>
      <c r="I51" s="70"/>
      <c r="J51" s="70"/>
      <c r="K51" s="371">
        <v>10</v>
      </c>
      <c r="L51" s="69"/>
      <c r="M51" s="69"/>
      <c r="N51" s="96"/>
      <c r="O51" s="37"/>
      <c r="P51" s="45"/>
    </row>
    <row r="52" spans="1:16" ht="9" customHeight="1" thickBot="1">
      <c r="A52" s="324"/>
      <c r="C52" s="326">
        <v>6</v>
      </c>
      <c r="D52" s="309" t="str">
        <f>VLOOKUP(C52,'пр.взв.'!B7:F70,2,FALSE)</f>
        <v>KNYSH  IGOR</v>
      </c>
      <c r="E52" s="315">
        <f>VLOOKUP(C52,'пр.взв.'!B7:F70,3,FALSE)</f>
        <v>1991</v>
      </c>
      <c r="F52" s="311" t="str">
        <f>VLOOKUP(C52,'пр.взв.'!B7:F70,4,FALSE)</f>
        <v>UKR</v>
      </c>
      <c r="G52" s="73"/>
      <c r="H52" s="69"/>
      <c r="I52" s="70"/>
      <c r="J52" s="70"/>
      <c r="K52" s="372"/>
      <c r="L52" s="75"/>
      <c r="M52" s="69"/>
      <c r="N52" s="96"/>
      <c r="O52" s="37"/>
      <c r="P52" s="45"/>
    </row>
    <row r="53" spans="1:16" ht="9" customHeight="1">
      <c r="A53" s="324"/>
      <c r="C53" s="327"/>
      <c r="D53" s="310">
        <f>'пр.взв.'!C18</f>
        <v>0</v>
      </c>
      <c r="E53" s="316"/>
      <c r="F53" s="312">
        <f>'пр.взв.'!E18</f>
        <v>0</v>
      </c>
      <c r="G53" s="373">
        <v>6</v>
      </c>
      <c r="H53" s="69"/>
      <c r="I53" s="70"/>
      <c r="J53" s="70"/>
      <c r="K53" s="72"/>
      <c r="L53" s="76"/>
      <c r="M53" s="69"/>
      <c r="N53" s="96"/>
      <c r="O53" s="37"/>
      <c r="P53" s="45"/>
    </row>
    <row r="54" spans="1:16" ht="9" customHeight="1" thickBot="1">
      <c r="A54" s="324"/>
      <c r="C54" s="328">
        <v>22</v>
      </c>
      <c r="D54" s="313">
        <f>VLOOKUP(C54,'пр.взв.'!B7:F70,2,FALSE)</f>
        <v>0</v>
      </c>
      <c r="E54" s="307">
        <f>VLOOKUP(C54,'пр.взв.'!B7:F70,3,FALSE)</f>
        <v>0</v>
      </c>
      <c r="F54" s="305">
        <f>VLOOKUP(C54,'пр.взв.'!B7:F70,4,FALSE)</f>
        <v>0</v>
      </c>
      <c r="G54" s="374"/>
      <c r="H54" s="71"/>
      <c r="I54" s="72"/>
      <c r="J54" s="70"/>
      <c r="K54" s="72"/>
      <c r="L54" s="76"/>
      <c r="M54" s="69"/>
      <c r="N54" s="96"/>
      <c r="O54" s="37"/>
      <c r="P54" s="45"/>
    </row>
    <row r="55" spans="1:16" ht="9" customHeight="1" thickBot="1">
      <c r="A55" s="324"/>
      <c r="C55" s="329"/>
      <c r="D55" s="314">
        <f>'пр.взв.'!C50</f>
        <v>0</v>
      </c>
      <c r="E55" s="308"/>
      <c r="F55" s="306">
        <f>'пр.взв.'!E50</f>
        <v>0</v>
      </c>
      <c r="G55" s="73"/>
      <c r="H55" s="70"/>
      <c r="I55" s="352">
        <v>14</v>
      </c>
      <c r="J55" s="74"/>
      <c r="K55" s="72"/>
      <c r="L55" s="76"/>
      <c r="M55" s="69"/>
      <c r="N55" s="96"/>
      <c r="O55" s="37"/>
      <c r="P55" s="45"/>
    </row>
    <row r="56" spans="1:16" ht="9" customHeight="1" thickBot="1">
      <c r="A56" s="324"/>
      <c r="C56" s="326">
        <v>14</v>
      </c>
      <c r="D56" s="309" t="str">
        <f>VLOOKUP(C56,'пр.взв.'!B7:F70,2,FALSE)</f>
        <v>GRIGORYN Davit</v>
      </c>
      <c r="E56" s="315">
        <f>VLOOKUP(C56,'пр.взв.'!B7:F70,3,FALSE)</f>
        <v>1990</v>
      </c>
      <c r="F56" s="311" t="str">
        <f>VLOOKUP(C56,'пр.взв.'!B7:F70,4,FALSE)</f>
        <v>ARM</v>
      </c>
      <c r="G56" s="104"/>
      <c r="H56" s="70"/>
      <c r="I56" s="353"/>
      <c r="J56" s="70"/>
      <c r="K56" s="70"/>
      <c r="L56" s="76"/>
      <c r="M56" s="69"/>
      <c r="N56" s="96"/>
      <c r="O56" s="37"/>
      <c r="P56" s="45"/>
    </row>
    <row r="57" spans="1:16" ht="9" customHeight="1">
      <c r="A57" s="324"/>
      <c r="C57" s="327"/>
      <c r="D57" s="310">
        <f>'пр.взв.'!C34</f>
        <v>0</v>
      </c>
      <c r="E57" s="316"/>
      <c r="F57" s="312">
        <f>'пр.взв.'!E34</f>
        <v>0</v>
      </c>
      <c r="G57" s="350">
        <v>14</v>
      </c>
      <c r="H57" s="74"/>
      <c r="I57" s="72"/>
      <c r="J57" s="70"/>
      <c r="K57" s="70"/>
      <c r="L57" s="76"/>
      <c r="M57" s="69"/>
      <c r="N57" s="96"/>
      <c r="O57" s="37"/>
      <c r="P57" s="45"/>
    </row>
    <row r="58" spans="1:16" ht="9" customHeight="1" thickBot="1">
      <c r="A58" s="324"/>
      <c r="C58" s="328">
        <v>30</v>
      </c>
      <c r="D58" s="313">
        <f>VLOOKUP(C58,'пр.взв.'!B7:F70,2,FALSE)</f>
        <v>0</v>
      </c>
      <c r="E58" s="307">
        <f>VLOOKUP(C58,'пр.взв.'!B7:F70,3,FALSE)</f>
        <v>0</v>
      </c>
      <c r="F58" s="305">
        <f>VLOOKUP(C58,'пр.взв.'!B7:F70,4,FALSE)</f>
        <v>0</v>
      </c>
      <c r="G58" s="351"/>
      <c r="H58" s="69"/>
      <c r="I58" s="70"/>
      <c r="J58" s="70"/>
      <c r="K58" s="70"/>
      <c r="L58" s="76"/>
      <c r="M58" s="69"/>
      <c r="N58" s="96"/>
      <c r="O58" s="37"/>
      <c r="P58" s="45"/>
    </row>
    <row r="59" spans="1:16" ht="9" customHeight="1" thickBot="1">
      <c r="A59" s="324"/>
      <c r="C59" s="329"/>
      <c r="D59" s="314">
        <f>'пр.взв.'!C66</f>
        <v>0</v>
      </c>
      <c r="E59" s="308"/>
      <c r="F59" s="306">
        <f>'пр.взв.'!E66</f>
        <v>0</v>
      </c>
      <c r="G59" s="73"/>
      <c r="H59" s="69"/>
      <c r="I59" s="70"/>
      <c r="J59" s="70"/>
      <c r="K59" s="70"/>
      <c r="L59" s="70"/>
      <c r="M59" s="352">
        <v>12</v>
      </c>
      <c r="N59" s="97"/>
      <c r="O59" s="37"/>
      <c r="P59" s="45"/>
    </row>
    <row r="60" spans="1:16" ht="9" customHeight="1" thickBot="1">
      <c r="A60" s="323" t="s">
        <v>59</v>
      </c>
      <c r="C60" s="326">
        <v>4</v>
      </c>
      <c r="D60" s="309" t="str">
        <f>VLOOKUP(C60,'пр.взв.'!B7:F70,2,FALSE)</f>
        <v>TURDALIYEV ASKAR</v>
      </c>
      <c r="E60" s="315" t="str">
        <f>VLOOKUP(C60,'пр.взв.'!B7:F70,3,FALSE)</f>
        <v>1986 ms</v>
      </c>
      <c r="F60" s="311" t="str">
        <f>VLOOKUP(C60,'пр.взв.'!B7:F70,4,FALSE)</f>
        <v>KAZ</v>
      </c>
      <c r="G60" s="103"/>
      <c r="H60" s="69"/>
      <c r="I60" s="70"/>
      <c r="J60" s="70"/>
      <c r="K60" s="70"/>
      <c r="L60" s="70"/>
      <c r="M60" s="353"/>
      <c r="N60" s="37"/>
      <c r="O60" s="37"/>
      <c r="P60" s="45"/>
    </row>
    <row r="61" spans="1:16" ht="9" customHeight="1">
      <c r="A61" s="324"/>
      <c r="C61" s="327"/>
      <c r="D61" s="310">
        <f>'пр.взв.'!C14</f>
        <v>0</v>
      </c>
      <c r="E61" s="316"/>
      <c r="F61" s="312">
        <f>'пр.взв.'!E14</f>
        <v>0</v>
      </c>
      <c r="G61" s="373">
        <v>4</v>
      </c>
      <c r="H61" s="69"/>
      <c r="I61" s="70"/>
      <c r="J61" s="70"/>
      <c r="K61" s="70"/>
      <c r="L61" s="76"/>
      <c r="M61" s="69"/>
      <c r="N61" s="37"/>
      <c r="O61" s="37"/>
      <c r="P61" s="45"/>
    </row>
    <row r="62" spans="1:16" ht="9" customHeight="1" thickBot="1">
      <c r="A62" s="324"/>
      <c r="C62" s="328">
        <v>20</v>
      </c>
      <c r="D62" s="313">
        <f>VLOOKUP(C62,'пр.взв.'!B7:F70,2,FALSE)</f>
        <v>0</v>
      </c>
      <c r="E62" s="307">
        <f>VLOOKUP(C62,'пр.взв.'!B7:F70,3,FALSE)</f>
        <v>0</v>
      </c>
      <c r="F62" s="305">
        <f>VLOOKUP(C62,'пр.взв.'!B7:F70,4,FALSE)</f>
        <v>0</v>
      </c>
      <c r="G62" s="374"/>
      <c r="H62" s="71"/>
      <c r="I62" s="102"/>
      <c r="J62" s="70"/>
      <c r="K62" s="70"/>
      <c r="L62" s="76"/>
      <c r="M62" s="69"/>
      <c r="N62" s="37"/>
      <c r="O62" s="37"/>
      <c r="P62" s="45"/>
    </row>
    <row r="63" spans="1:16" ht="9" customHeight="1" thickBot="1">
      <c r="A63" s="324"/>
      <c r="C63" s="329"/>
      <c r="D63" s="314">
        <f>'пр.взв.'!C46</f>
        <v>0</v>
      </c>
      <c r="E63" s="308"/>
      <c r="F63" s="306">
        <f>'пр.взв.'!E46</f>
        <v>0</v>
      </c>
      <c r="G63" s="73"/>
      <c r="H63" s="101"/>
      <c r="I63" s="371">
        <v>12</v>
      </c>
      <c r="J63" s="70"/>
      <c r="K63" s="70"/>
      <c r="L63" s="76"/>
      <c r="M63" s="69"/>
      <c r="N63" s="37"/>
      <c r="O63" s="37"/>
      <c r="P63" s="45"/>
    </row>
    <row r="64" spans="1:16" ht="9" customHeight="1" thickBot="1">
      <c r="A64" s="324"/>
      <c r="C64" s="326">
        <v>12</v>
      </c>
      <c r="D64" s="309" t="str">
        <f>VLOOKUP(C64,'пр.взв.'!B7:F70,2,FALSE)</f>
        <v>GHVINIASHVILI PAATA</v>
      </c>
      <c r="E64" s="315">
        <f>VLOOKUP(C64,'пр.взв.'!B7:F70,3,FALSE)</f>
        <v>1987</v>
      </c>
      <c r="F64" s="311" t="str">
        <f>VLOOKUP(C64,'пр.взв.'!B7:F70,4,FALSE)</f>
        <v>GEO</v>
      </c>
      <c r="G64" s="104"/>
      <c r="H64" s="101"/>
      <c r="I64" s="372"/>
      <c r="J64" s="71"/>
      <c r="K64" s="72"/>
      <c r="L64" s="76"/>
      <c r="M64" s="69"/>
      <c r="N64" s="91"/>
      <c r="O64" s="91"/>
      <c r="P64" s="45"/>
    </row>
    <row r="65" spans="1:16" ht="9" customHeight="1">
      <c r="A65" s="324"/>
      <c r="C65" s="327"/>
      <c r="D65" s="310">
        <f>'пр.взв.'!C30</f>
        <v>0</v>
      </c>
      <c r="E65" s="316"/>
      <c r="F65" s="312">
        <f>'пр.взв.'!E30</f>
        <v>0</v>
      </c>
      <c r="G65" s="350">
        <v>12</v>
      </c>
      <c r="H65" s="74"/>
      <c r="I65" s="72"/>
      <c r="J65" s="70"/>
      <c r="K65" s="72"/>
      <c r="L65" s="76"/>
      <c r="M65" s="69"/>
      <c r="N65" s="91"/>
      <c r="O65" s="91"/>
      <c r="P65" s="45"/>
    </row>
    <row r="66" spans="1:16" ht="9" customHeight="1" thickBot="1">
      <c r="A66" s="324"/>
      <c r="C66" s="328">
        <v>28</v>
      </c>
      <c r="D66" s="313">
        <f>VLOOKUP(C66,'пр.взв.'!B7:F70,2,FALSE)</f>
        <v>0</v>
      </c>
      <c r="E66" s="307">
        <f>VLOOKUP(C66,'пр.взв.'!B7:F70,3,FALSE)</f>
        <v>0</v>
      </c>
      <c r="F66" s="305">
        <f>VLOOKUP(C66,'пр.взв.'!B7:F70,4,FALSE)</f>
        <v>0</v>
      </c>
      <c r="G66" s="351"/>
      <c r="H66" s="69"/>
      <c r="I66" s="70"/>
      <c r="J66" s="70"/>
      <c r="K66" s="72"/>
      <c r="L66" s="76"/>
      <c r="M66" s="69"/>
      <c r="N66" s="91"/>
      <c r="O66" s="91"/>
      <c r="P66" s="45"/>
    </row>
    <row r="67" spans="1:16" ht="9" customHeight="1" thickBot="1">
      <c r="A67" s="324"/>
      <c r="C67" s="329"/>
      <c r="D67" s="314">
        <f>'пр.взв.'!C62</f>
        <v>0</v>
      </c>
      <c r="E67" s="308"/>
      <c r="F67" s="306">
        <f>'пр.взв.'!E62</f>
        <v>0</v>
      </c>
      <c r="G67" s="73"/>
      <c r="H67" s="69"/>
      <c r="I67" s="70"/>
      <c r="J67" s="70"/>
      <c r="K67" s="352">
        <v>12</v>
      </c>
      <c r="L67" s="77"/>
      <c r="M67" s="69"/>
      <c r="N67" s="91"/>
      <c r="O67" s="91"/>
      <c r="P67" s="45"/>
    </row>
    <row r="68" spans="1:16" ht="9" customHeight="1" thickBot="1">
      <c r="A68" s="324"/>
      <c r="C68" s="326">
        <v>8</v>
      </c>
      <c r="D68" s="309" t="str">
        <f>VLOOKUP(C68,'пр.взв.'!B7:F70,2,FALSE)</f>
        <v>ZAHIDOV Azad</v>
      </c>
      <c r="E68" s="315" t="str">
        <f>VLOOKUP(C68,'пр.взв.'!B7:F70,3,FALSE)</f>
        <v>1986 kms</v>
      </c>
      <c r="F68" s="311" t="str">
        <f>VLOOKUP(C68,'пр.взв.'!B7:F70,4,FALSE)</f>
        <v>AZE</v>
      </c>
      <c r="G68" s="103"/>
      <c r="H68" s="69"/>
      <c r="I68" s="70"/>
      <c r="J68" s="70"/>
      <c r="K68" s="353"/>
      <c r="L68" s="70"/>
      <c r="M68" s="69"/>
      <c r="N68" s="91"/>
      <c r="O68" s="91"/>
      <c r="P68" s="45"/>
    </row>
    <row r="69" spans="1:16" ht="9" customHeight="1">
      <c r="A69" s="324"/>
      <c r="C69" s="327"/>
      <c r="D69" s="310">
        <f>'пр.взв.'!C22</f>
        <v>0</v>
      </c>
      <c r="E69" s="316"/>
      <c r="F69" s="312">
        <f>'пр.взв.'!E22</f>
        <v>0</v>
      </c>
      <c r="G69" s="373">
        <v>8</v>
      </c>
      <c r="H69" s="69"/>
      <c r="I69" s="70"/>
      <c r="J69" s="70"/>
      <c r="K69" s="72"/>
      <c r="L69" s="70"/>
      <c r="M69" s="69"/>
      <c r="N69" s="91"/>
      <c r="O69" s="91"/>
      <c r="P69" s="45"/>
    </row>
    <row r="70" spans="1:16" ht="9" customHeight="1" thickBot="1">
      <c r="A70" s="324"/>
      <c r="C70" s="328">
        <v>24</v>
      </c>
      <c r="D70" s="313">
        <f>VLOOKUP(C70,'пр.взв.'!B7:F70,2,FALSE)</f>
        <v>0</v>
      </c>
      <c r="E70" s="307">
        <f>VLOOKUP(C70,'пр.взв.'!B7:F70,3,FALSE)</f>
        <v>0</v>
      </c>
      <c r="F70" s="305">
        <f>VLOOKUP(C70,'пр.взв.'!B7:F70,4,FALSE)</f>
        <v>0</v>
      </c>
      <c r="G70" s="374"/>
      <c r="H70" s="71"/>
      <c r="I70" s="72"/>
      <c r="J70" s="70"/>
      <c r="K70" s="72"/>
      <c r="L70" s="70"/>
      <c r="M70" s="37"/>
      <c r="N70" s="91"/>
      <c r="O70" s="91"/>
      <c r="P70" s="45"/>
    </row>
    <row r="71" spans="1:16" ht="9" customHeight="1" thickBot="1">
      <c r="A71" s="324"/>
      <c r="C71" s="329"/>
      <c r="D71" s="314">
        <f>'пр.взв.'!C54</f>
        <v>0</v>
      </c>
      <c r="E71" s="308"/>
      <c r="F71" s="306">
        <f>'пр.взв.'!E54</f>
        <v>0</v>
      </c>
      <c r="G71" s="73"/>
      <c r="H71" s="70"/>
      <c r="I71" s="352">
        <v>16</v>
      </c>
      <c r="J71" s="74"/>
      <c r="K71" s="72"/>
      <c r="L71" s="70"/>
      <c r="M71" s="301"/>
      <c r="N71" s="91"/>
      <c r="O71" s="91"/>
      <c r="P71" s="45"/>
    </row>
    <row r="72" spans="1:16" ht="9" customHeight="1" thickBot="1">
      <c r="A72" s="324"/>
      <c r="C72" s="326">
        <v>16</v>
      </c>
      <c r="D72" s="309" t="str">
        <f>VLOOKUP(C72,'пр.взв.'!B7:F70,2,FALSE)</f>
        <v>RAKHIMOV Kandilzhon</v>
      </c>
      <c r="E72" s="315" t="str">
        <f>VLOOKUP(C72,'пр.взв.'!B7:F70,3,FALSE)</f>
        <v>1994 kms</v>
      </c>
      <c r="F72" s="311" t="str">
        <f>VLOOKUP(C72,'пр.взв.'!B7:F70,4,FALSE)</f>
        <v>TJK</v>
      </c>
      <c r="G72" s="104"/>
      <c r="H72" s="70"/>
      <c r="I72" s="353"/>
      <c r="J72" s="70"/>
      <c r="K72" s="70"/>
      <c r="L72" s="70"/>
      <c r="M72" s="301"/>
      <c r="N72" s="91"/>
      <c r="O72" s="91"/>
      <c r="P72" s="45"/>
    </row>
    <row r="73" spans="1:14" ht="9" customHeight="1">
      <c r="A73" s="324"/>
      <c r="C73" s="327"/>
      <c r="D73" s="310">
        <f>'пр.взв.'!C38</f>
        <v>0</v>
      </c>
      <c r="E73" s="316"/>
      <c r="F73" s="312">
        <f>'пр.взв.'!E38</f>
        <v>0</v>
      </c>
      <c r="G73" s="350">
        <v>16</v>
      </c>
      <c r="H73" s="74"/>
      <c r="I73" s="72"/>
      <c r="J73" s="37"/>
      <c r="K73" s="37"/>
      <c r="M73" s="45"/>
      <c r="N73" s="45"/>
    </row>
    <row r="74" spans="1:14" ht="9" customHeight="1" thickBot="1">
      <c r="A74" s="324"/>
      <c r="C74" s="328">
        <v>32</v>
      </c>
      <c r="D74" s="313">
        <f>VLOOKUP(C74,'пр.взв.'!B7:F70,2,FALSE)</f>
        <v>0</v>
      </c>
      <c r="E74" s="307">
        <f>VLOOKUP(C74,'пр.взв.'!B7:F70,3,FALSE)</f>
        <v>0</v>
      </c>
      <c r="F74" s="305">
        <f>VLOOKUP(C74,'пр.взв.'!B7:F70,4,FALSE)</f>
        <v>0</v>
      </c>
      <c r="G74" s="351"/>
      <c r="H74" s="69"/>
      <c r="I74" s="69"/>
      <c r="J74" s="322"/>
      <c r="K74" s="58"/>
      <c r="L74" s="40"/>
      <c r="M74" s="83"/>
      <c r="N74" s="45"/>
    </row>
    <row r="75" spans="1:14" ht="9" customHeight="1" thickBot="1">
      <c r="A75" s="325"/>
      <c r="C75" s="329"/>
      <c r="D75" s="314">
        <f>'пр.взв.'!C70</f>
        <v>0</v>
      </c>
      <c r="E75" s="308"/>
      <c r="F75" s="306">
        <f>'пр.взв.'!E70</f>
        <v>0</v>
      </c>
      <c r="G75" s="69"/>
      <c r="H75" s="69"/>
      <c r="I75" s="94"/>
      <c r="J75" s="322"/>
      <c r="K75" s="58"/>
      <c r="L75" s="40"/>
      <c r="M75" s="83"/>
      <c r="N75" s="45"/>
    </row>
    <row r="76" spans="3:14" ht="9" customHeight="1">
      <c r="C76" s="82"/>
      <c r="D76" s="82"/>
      <c r="E76" s="82"/>
      <c r="F76" s="78"/>
      <c r="G76" s="68"/>
      <c r="H76" s="89"/>
      <c r="I76" s="68"/>
      <c r="J76" s="58"/>
      <c r="K76" s="58"/>
      <c r="L76" s="40"/>
      <c r="M76" s="45"/>
      <c r="N76" s="45"/>
    </row>
    <row r="77" spans="1:14" ht="9" customHeight="1">
      <c r="A77" s="348" t="str">
        <f>'[1]реквизиты'!$A$8</f>
        <v>Chief referee</v>
      </c>
      <c r="B77" s="348"/>
      <c r="C77" s="348"/>
      <c r="D77" s="348"/>
      <c r="E77" s="347" t="str">
        <f>'[1]реквизиты'!$G$8</f>
        <v>Y. Shoya</v>
      </c>
      <c r="F77" s="347"/>
      <c r="G77" s="377" t="str">
        <f>'[1]реквизиты'!$G$9</f>
        <v>/RUS/</v>
      </c>
      <c r="H77" s="377"/>
      <c r="I77" s="377"/>
      <c r="J77" s="58"/>
      <c r="K77" s="58"/>
      <c r="L77" s="98"/>
      <c r="M77" s="45"/>
      <c r="N77" s="45"/>
    </row>
    <row r="78" spans="1:14" ht="9" customHeight="1">
      <c r="A78" s="348"/>
      <c r="B78" s="348"/>
      <c r="C78" s="348"/>
      <c r="D78" s="348"/>
      <c r="E78" s="347"/>
      <c r="F78" s="347"/>
      <c r="G78" s="377"/>
      <c r="H78" s="377"/>
      <c r="I78" s="377"/>
      <c r="J78" s="322"/>
      <c r="K78" s="58"/>
      <c r="L78" s="98"/>
      <c r="M78" s="45"/>
      <c r="N78" s="45"/>
    </row>
    <row r="79" spans="1:12" ht="9" customHeight="1">
      <c r="A79" s="321"/>
      <c r="B79" s="321"/>
      <c r="C79" s="321"/>
      <c r="D79" s="321"/>
      <c r="E79" s="349"/>
      <c r="F79" s="349"/>
      <c r="G79" s="375"/>
      <c r="H79" s="375"/>
      <c r="J79" s="322"/>
      <c r="K79" s="58"/>
      <c r="L79" s="98"/>
    </row>
    <row r="80" spans="1:12" ht="9" customHeight="1">
      <c r="A80" s="321"/>
      <c r="B80" s="321"/>
      <c r="C80" s="321"/>
      <c r="D80" s="321"/>
      <c r="E80" s="349"/>
      <c r="F80" s="349"/>
      <c r="G80" s="375"/>
      <c r="H80" s="375"/>
      <c r="J80" s="58"/>
      <c r="K80" s="58"/>
      <c r="L80" s="37"/>
    </row>
    <row r="81" spans="1:12" ht="9" customHeight="1">
      <c r="A81" s="348" t="str">
        <f>'[1]реквизиты'!$A$10</f>
        <v>Chief  secretary</v>
      </c>
      <c r="B81" s="348"/>
      <c r="C81" s="348"/>
      <c r="D81" s="348"/>
      <c r="E81" s="347" t="str">
        <f>'[1]реквизиты'!$G$10</f>
        <v>R. Zakirov</v>
      </c>
      <c r="F81" s="347"/>
      <c r="G81" s="321" t="str">
        <f>'[1]реквизиты'!$G$11</f>
        <v>/RUS/</v>
      </c>
      <c r="H81" s="321"/>
      <c r="I81" s="321"/>
      <c r="J81" s="58"/>
      <c r="K81" s="58"/>
      <c r="L81" s="37"/>
    </row>
    <row r="82" spans="1:18" ht="9" customHeight="1">
      <c r="A82" s="348"/>
      <c r="B82" s="348"/>
      <c r="C82" s="348"/>
      <c r="D82" s="348"/>
      <c r="E82" s="347"/>
      <c r="F82" s="347"/>
      <c r="G82" s="321"/>
      <c r="H82" s="321"/>
      <c r="I82" s="321"/>
      <c r="J82" s="58"/>
      <c r="K82" s="94"/>
      <c r="L82" s="70"/>
      <c r="M82" s="106"/>
      <c r="N82" s="106"/>
      <c r="O82" s="58"/>
      <c r="P82" s="58"/>
      <c r="Q82" s="58"/>
      <c r="R82" s="58"/>
    </row>
    <row r="83" spans="1:18" ht="9" customHeight="1">
      <c r="A83" s="321"/>
      <c r="B83" s="321"/>
      <c r="C83" s="321"/>
      <c r="D83" s="321"/>
      <c r="E83" s="349"/>
      <c r="F83" s="349"/>
      <c r="G83" s="376"/>
      <c r="H83" s="376"/>
      <c r="J83" s="99"/>
      <c r="K83" s="58"/>
      <c r="L83" s="70"/>
      <c r="M83" s="107"/>
      <c r="N83" s="107"/>
      <c r="O83" s="58"/>
      <c r="P83" s="58"/>
      <c r="Q83" s="58"/>
      <c r="R83" s="58"/>
    </row>
    <row r="84" spans="1:18" ht="9" customHeight="1">
      <c r="A84" s="321"/>
      <c r="B84" s="321"/>
      <c r="C84" s="321"/>
      <c r="D84" s="321"/>
      <c r="E84" s="349"/>
      <c r="F84" s="349"/>
      <c r="G84" s="376"/>
      <c r="H84" s="376"/>
      <c r="I84" s="15"/>
      <c r="N84" s="56"/>
      <c r="O84" s="56"/>
      <c r="P84" s="56"/>
      <c r="Q84" s="56"/>
      <c r="R84" s="56"/>
    </row>
    <row r="85" spans="14:18" ht="9" customHeight="1">
      <c r="N85" s="56"/>
      <c r="O85" s="56"/>
      <c r="P85" s="56"/>
      <c r="Q85" s="56"/>
      <c r="R85" s="56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256">
    <mergeCell ref="K51:K52"/>
    <mergeCell ref="I47:I48"/>
    <mergeCell ref="G45:G46"/>
    <mergeCell ref="G73:G74"/>
    <mergeCell ref="I71:I72"/>
    <mergeCell ref="G69:G70"/>
    <mergeCell ref="G65:G66"/>
    <mergeCell ref="K67:K68"/>
    <mergeCell ref="I63:I64"/>
    <mergeCell ref="G61:G62"/>
    <mergeCell ref="G53:G54"/>
    <mergeCell ref="G49:G50"/>
    <mergeCell ref="G19:G20"/>
    <mergeCell ref="K17:K18"/>
    <mergeCell ref="G15:G16"/>
    <mergeCell ref="I37:I38"/>
    <mergeCell ref="G35:G36"/>
    <mergeCell ref="K33:K34"/>
    <mergeCell ref="G31:G32"/>
    <mergeCell ref="I29:I30"/>
    <mergeCell ref="G27:G28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G23:G24"/>
    <mergeCell ref="I21:I22"/>
    <mergeCell ref="P37:P38"/>
    <mergeCell ref="G11:G12"/>
    <mergeCell ref="P35:P36"/>
    <mergeCell ref="E14:E15"/>
    <mergeCell ref="E18:E19"/>
    <mergeCell ref="F34:F35"/>
    <mergeCell ref="F36:F37"/>
    <mergeCell ref="F10:F11"/>
    <mergeCell ref="E1:L1"/>
    <mergeCell ref="I4:I5"/>
    <mergeCell ref="G4:G5"/>
    <mergeCell ref="M1:S1"/>
    <mergeCell ref="M2:S2"/>
    <mergeCell ref="P13:P14"/>
    <mergeCell ref="I8:I9"/>
    <mergeCell ref="I13:I14"/>
    <mergeCell ref="M4:R5"/>
    <mergeCell ref="P9:P10"/>
    <mergeCell ref="P11:P12"/>
    <mergeCell ref="P27:P28"/>
    <mergeCell ref="P29:P30"/>
    <mergeCell ref="Q13:Q14"/>
    <mergeCell ref="R13:R14"/>
    <mergeCell ref="Q17:Q18"/>
    <mergeCell ref="P23:P24"/>
    <mergeCell ref="M25:M26"/>
    <mergeCell ref="E81:F82"/>
    <mergeCell ref="E74:E75"/>
    <mergeCell ref="A81:D82"/>
    <mergeCell ref="E79:F80"/>
    <mergeCell ref="A77:D78"/>
    <mergeCell ref="P39:P40"/>
    <mergeCell ref="G39:G40"/>
    <mergeCell ref="M59:M60"/>
    <mergeCell ref="I55:I56"/>
    <mergeCell ref="G57:G58"/>
    <mergeCell ref="E72:E73"/>
    <mergeCell ref="C64:C65"/>
    <mergeCell ref="E64:E65"/>
    <mergeCell ref="C66:C67"/>
    <mergeCell ref="E66:E67"/>
    <mergeCell ref="E77:F78"/>
    <mergeCell ref="F72:F73"/>
    <mergeCell ref="F74:F75"/>
    <mergeCell ref="D64:D65"/>
    <mergeCell ref="D66:D67"/>
    <mergeCell ref="A79:D80"/>
    <mergeCell ref="D72:D73"/>
    <mergeCell ref="C68:C69"/>
    <mergeCell ref="C70:C71"/>
    <mergeCell ref="C72:C73"/>
    <mergeCell ref="D74:D75"/>
    <mergeCell ref="C74:C75"/>
    <mergeCell ref="D68:D69"/>
    <mergeCell ref="D70:D71"/>
    <mergeCell ref="E54:E55"/>
    <mergeCell ref="E60:E61"/>
    <mergeCell ref="C62:C63"/>
    <mergeCell ref="E62:E63"/>
    <mergeCell ref="C56:C57"/>
    <mergeCell ref="E56:E57"/>
    <mergeCell ref="C58:C59"/>
    <mergeCell ref="C60:C61"/>
    <mergeCell ref="D62:D63"/>
    <mergeCell ref="D38:D39"/>
    <mergeCell ref="D54:D55"/>
    <mergeCell ref="C42:C43"/>
    <mergeCell ref="C46:C47"/>
    <mergeCell ref="E46:E47"/>
    <mergeCell ref="C48:C49"/>
    <mergeCell ref="E48:E49"/>
    <mergeCell ref="C52:C53"/>
    <mergeCell ref="D44:D45"/>
    <mergeCell ref="C54:C55"/>
    <mergeCell ref="C28:C29"/>
    <mergeCell ref="E28:E29"/>
    <mergeCell ref="C30:C31"/>
    <mergeCell ref="D28:D29"/>
    <mergeCell ref="D30:D31"/>
    <mergeCell ref="C8:C9"/>
    <mergeCell ref="C24:C25"/>
    <mergeCell ref="E24:E25"/>
    <mergeCell ref="E12:E13"/>
    <mergeCell ref="C14:C15"/>
    <mergeCell ref="C32:C33"/>
    <mergeCell ref="E32:E33"/>
    <mergeCell ref="C34:C35"/>
    <mergeCell ref="E34:E35"/>
    <mergeCell ref="D34:D35"/>
    <mergeCell ref="C40:C41"/>
    <mergeCell ref="E36:E37"/>
    <mergeCell ref="C36:C37"/>
    <mergeCell ref="C38:C39"/>
    <mergeCell ref="D36:D37"/>
    <mergeCell ref="E10:E11"/>
    <mergeCell ref="C12:C13"/>
    <mergeCell ref="P15:P16"/>
    <mergeCell ref="N42:N43"/>
    <mergeCell ref="C20:C21"/>
    <mergeCell ref="P19:P20"/>
    <mergeCell ref="C26:C27"/>
    <mergeCell ref="P21:P22"/>
    <mergeCell ref="D10:D11"/>
    <mergeCell ref="P41:P42"/>
    <mergeCell ref="P25:P26"/>
    <mergeCell ref="P31:P32"/>
    <mergeCell ref="P33:P34"/>
    <mergeCell ref="A10:A25"/>
    <mergeCell ref="A26:A41"/>
    <mergeCell ref="C18:C19"/>
    <mergeCell ref="P17:P18"/>
    <mergeCell ref="C22:C23"/>
    <mergeCell ref="C16:C17"/>
    <mergeCell ref="C10:C11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12:D13"/>
    <mergeCell ref="F12:F13"/>
    <mergeCell ref="D14:D15"/>
    <mergeCell ref="F14:F15"/>
    <mergeCell ref="D16:D17"/>
    <mergeCell ref="F16:F17"/>
    <mergeCell ref="D18:D19"/>
    <mergeCell ref="F18:F19"/>
    <mergeCell ref="D20:D21"/>
    <mergeCell ref="F20:F21"/>
    <mergeCell ref="E16:E17"/>
    <mergeCell ref="E20:E21"/>
    <mergeCell ref="D22:D23"/>
    <mergeCell ref="F22:F23"/>
    <mergeCell ref="D24:D25"/>
    <mergeCell ref="F24:F25"/>
    <mergeCell ref="E22:E23"/>
    <mergeCell ref="D26:D27"/>
    <mergeCell ref="F26:F27"/>
    <mergeCell ref="E26:E27"/>
    <mergeCell ref="D32:D33"/>
    <mergeCell ref="F32:F33"/>
    <mergeCell ref="E30:E31"/>
    <mergeCell ref="D46:D47"/>
    <mergeCell ref="F46:F47"/>
    <mergeCell ref="F48:F49"/>
    <mergeCell ref="F30:F31"/>
    <mergeCell ref="E38:E39"/>
    <mergeCell ref="E40:E41"/>
    <mergeCell ref="D40:D41"/>
    <mergeCell ref="D50:D51"/>
    <mergeCell ref="F50:F51"/>
    <mergeCell ref="D52:D53"/>
    <mergeCell ref="F52:F53"/>
    <mergeCell ref="E52:E53"/>
    <mergeCell ref="D48:D49"/>
    <mergeCell ref="E50:E51"/>
    <mergeCell ref="F70:F71"/>
    <mergeCell ref="D56:D57"/>
    <mergeCell ref="F56:F57"/>
    <mergeCell ref="D58:D59"/>
    <mergeCell ref="F58:F59"/>
    <mergeCell ref="E58:E59"/>
    <mergeCell ref="F68:F69"/>
    <mergeCell ref="E68:E69"/>
    <mergeCell ref="F62:F63"/>
    <mergeCell ref="F64:F65"/>
    <mergeCell ref="S13:S14"/>
    <mergeCell ref="Q15:Q16"/>
    <mergeCell ref="R15:R16"/>
    <mergeCell ref="S15:S16"/>
    <mergeCell ref="F66:F67"/>
    <mergeCell ref="E70:E71"/>
    <mergeCell ref="R17:R18"/>
    <mergeCell ref="Q25:Q26"/>
    <mergeCell ref="F54:F55"/>
    <mergeCell ref="F28:F29"/>
    <mergeCell ref="Q9:Q10"/>
    <mergeCell ref="R9:R10"/>
    <mergeCell ref="S17:S18"/>
    <mergeCell ref="Q19:Q20"/>
    <mergeCell ref="R19:R20"/>
    <mergeCell ref="S19:S20"/>
    <mergeCell ref="S9:S10"/>
    <mergeCell ref="Q11:Q12"/>
    <mergeCell ref="R11:R12"/>
    <mergeCell ref="S11:S12"/>
    <mergeCell ref="S21:S22"/>
    <mergeCell ref="Q23:Q24"/>
    <mergeCell ref="R23:R24"/>
    <mergeCell ref="S23:S24"/>
    <mergeCell ref="Q21:Q22"/>
    <mergeCell ref="R21:R22"/>
    <mergeCell ref="S25:S26"/>
    <mergeCell ref="Q27:Q28"/>
    <mergeCell ref="R27:R28"/>
    <mergeCell ref="S27:S28"/>
    <mergeCell ref="Q29:Q30"/>
    <mergeCell ref="R29:R30"/>
    <mergeCell ref="S29:S30"/>
    <mergeCell ref="R25:R26"/>
    <mergeCell ref="R31:R32"/>
    <mergeCell ref="S31:S32"/>
    <mergeCell ref="Q33:Q34"/>
    <mergeCell ref="R33:R34"/>
    <mergeCell ref="S33:S34"/>
    <mergeCell ref="Q35:Q36"/>
    <mergeCell ref="R35:R36"/>
    <mergeCell ref="S35:S36"/>
    <mergeCell ref="Q31:Q32"/>
    <mergeCell ref="Q41:Q42"/>
    <mergeCell ref="R41:R42"/>
    <mergeCell ref="S41:S42"/>
    <mergeCell ref="M71:M72"/>
    <mergeCell ref="Q37:Q38"/>
    <mergeCell ref="R37:R38"/>
    <mergeCell ref="S37:S38"/>
    <mergeCell ref="Q39:Q40"/>
    <mergeCell ref="R39:R40"/>
    <mergeCell ref="S39:S40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2013-03-23T16:31:44Z</cp:lastPrinted>
  <dcterms:created xsi:type="dcterms:W3CDTF">1996-10-08T23:32:33Z</dcterms:created>
  <dcterms:modified xsi:type="dcterms:W3CDTF">2013-03-23T16:33:03Z</dcterms:modified>
  <cp:category/>
  <cp:version/>
  <cp:contentType/>
  <cp:contentStatus/>
</cp:coreProperties>
</file>